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always"/>
  <mc:AlternateContent xmlns:mc="http://schemas.openxmlformats.org/markup-compatibility/2006">
    <mc:Choice Requires="x15">
      <x15ac:absPath xmlns:x15ac="http://schemas.microsoft.com/office/spreadsheetml/2010/11/ac" url="https://avatarsecurity.sharepoint.com/sites/Cyvatar.ai/Shared Documents/Channel/Programs/Resale/"/>
    </mc:Choice>
  </mc:AlternateContent>
  <xr:revisionPtr revIDLastSave="5605" documentId="11_0B1D56BE9CDCCE836B02CE7A5FB0D4A9BBFD1C62" xr6:coauthVersionLast="47" xr6:coauthVersionMax="47" xr10:uidLastSave="{AF5A3C36-ECFC-469F-8638-54953BE8D7D0}"/>
  <bookViews>
    <workbookView xWindow="-11760" yWindow="-16320" windowWidth="29040" windowHeight="15990" activeTab="2" xr2:uid="{00000000-000D-0000-FFFF-FFFF00000000}"/>
  </bookViews>
  <sheets>
    <sheet name="Instructions" sheetId="16" r:id="rId1"/>
    <sheet name="Proposal Submission Process" sheetId="18" r:id="rId2"/>
    <sheet name="Cyvatar Packages H1 2025" sheetId="13" r:id="rId3"/>
    <sheet name="Resale Discounts" sheetId="1" r:id="rId4"/>
    <sheet name="Cyvatar Solutions Summary Table" sheetId="17" r:id="rId5"/>
    <sheet name="Proposal Standard or Exc. Packs" sheetId="12" r:id="rId6"/>
    <sheet name="Proposal Custom Packs" sheetId="15" r:id="rId7"/>
    <sheet name="Data Source" sheetId="2" r:id="rId8"/>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5" l="1"/>
  <c r="G24" i="15"/>
  <c r="F21" i="15"/>
  <c r="D21" i="15"/>
  <c r="F20" i="15"/>
  <c r="D20" i="15"/>
  <c r="F33" i="15"/>
  <c r="G25" i="15" s="1"/>
  <c r="H25" i="15" s="1"/>
  <c r="F19" i="15"/>
  <c r="F35" i="15"/>
  <c r="F34" i="15"/>
  <c r="E26" i="15"/>
  <c r="D23" i="15"/>
  <c r="C23" i="15"/>
  <c r="D22" i="15"/>
  <c r="C22" i="15"/>
  <c r="D19" i="15"/>
  <c r="F34" i="12"/>
  <c r="F33" i="12"/>
  <c r="C20" i="12"/>
  <c r="E23" i="12"/>
  <c r="E25" i="12" s="1"/>
  <c r="F32" i="12"/>
  <c r="G24" i="12" s="1"/>
  <c r="F19" i="12"/>
  <c r="H19" i="12" s="1"/>
  <c r="F20" i="12"/>
  <c r="D21" i="12"/>
  <c r="D22" i="12"/>
  <c r="C22" i="12"/>
  <c r="C21" i="12"/>
  <c r="D20" i="12"/>
  <c r="D19" i="12"/>
  <c r="C19" i="12"/>
  <c r="I13" i="2"/>
  <c r="I12" i="2"/>
  <c r="I11" i="2"/>
  <c r="H21" i="15" l="1"/>
  <c r="G21" i="15"/>
  <c r="H20" i="15"/>
  <c r="G20" i="15"/>
  <c r="H19" i="15"/>
  <c r="G19" i="15"/>
  <c r="H20" i="12"/>
  <c r="H23" i="12" s="1"/>
  <c r="H25" i="12" s="1"/>
  <c r="G20" i="12"/>
  <c r="G19" i="12"/>
  <c r="G23" i="12" l="1"/>
  <c r="G25" i="12" s="1"/>
  <c r="G26" i="15"/>
  <c r="H26" i="15"/>
</calcChain>
</file>

<file path=xl/sharedStrings.xml><?xml version="1.0" encoding="utf-8"?>
<sst xmlns="http://schemas.openxmlformats.org/spreadsheetml/2006/main" count="460" uniqueCount="232">
  <si>
    <t>Resale Pricing and Proposal Manual</t>
  </si>
  <si>
    <t>Last Updated: February 11th, 2025</t>
  </si>
  <si>
    <t>How often is this document updated: Quarterly</t>
  </si>
  <si>
    <t>DOWNLOAD THIS DOCUMENT TO REVIEW ALL TABS</t>
  </si>
  <si>
    <r>
      <rPr>
        <b/>
        <sz val="12"/>
        <color rgb="FF000000"/>
        <rFont val="Aptos Narrow"/>
        <scheme val="minor"/>
      </rPr>
      <t xml:space="preserve">What's in this document? 
</t>
    </r>
    <r>
      <rPr>
        <sz val="12"/>
        <color rgb="FF000000"/>
        <rFont val="Aptos Narrow"/>
        <scheme val="minor"/>
      </rPr>
      <t>This document contains all you need to provide accurate quotes and proposals to your prospective customers. As a Cyvatar Reseller you are responsible for the quote process.</t>
    </r>
  </si>
  <si>
    <t>In this document</t>
  </si>
  <si>
    <t>Proposal Submission Process</t>
  </si>
  <si>
    <t>Cyvatar Packages Summary Table</t>
  </si>
  <si>
    <t>Resale Discount  &amp; Requirements Table</t>
  </si>
  <si>
    <t>Cyvatar Solutions Summary Table</t>
  </si>
  <si>
    <t>Proposal Template for Standard &amp; Exclusive Packages</t>
  </si>
  <si>
    <t>Proposal Template for Custom Packages</t>
  </si>
  <si>
    <t>How to use</t>
  </si>
  <si>
    <t>Download and save a copy for your use</t>
  </si>
  <si>
    <t>When you receive a document update notice, redownload</t>
  </si>
  <si>
    <r>
      <t>Standard or Exclusive packages</t>
    </r>
    <r>
      <rPr>
        <u/>
        <sz val="16"/>
        <rFont val="Aptos"/>
        <charset val="1"/>
      </rPr>
      <t> </t>
    </r>
  </si>
  <si>
    <t>Custom Packages</t>
  </si>
  <si>
    <t>Proposal Review &amp; Approval</t>
  </si>
  <si>
    <t>If you are selling a standard or exclusive package and the terms follow the guidelines in the Resale Discounts tabs, there is no need to receive approval from Cyvatar prior to sending a proposal to a potential customer. However, in order to receive check out link, you do need to register the deal.</t>
  </si>
  <si>
    <t xml:space="preserve">If you are selling a custom package, you require approval from Cyvatar for the proposal, prior to sharing with customer. </t>
  </si>
  <si>
    <t>Completing the Proposal</t>
  </si>
  <si>
    <t>This template will allow you to select from approved packs for resale, apply exclusive resale discounts and provide you with an accurate price quote.</t>
  </si>
  <si>
    <t>This template will allow you to select from all available solutions to build a custom package for your customer. NOTE: All custom packages have a minimum order of 100 total units &amp; 1 year term.</t>
  </si>
  <si>
    <t>If you team wishes to use your own proposal templates for potential customers, you are welcome to do so as long as your description of package and price points listed match what the proposal template calculates.</t>
  </si>
  <si>
    <t>If you team wishes to use your own proposal templates for potential customers, you are welcome to do so as long as your description of package and price points listed match what is approved by Cyvatar</t>
  </si>
  <si>
    <t>Deal Registration Policy</t>
  </si>
  <si>
    <r>
      <rPr>
        <sz val="11"/>
        <color rgb="FF000000"/>
        <rFont val="Aptos Narrow"/>
        <scheme val="minor"/>
      </rPr>
      <t xml:space="preserve">Cyvatar operates on a first come, first serve basis with deal registration. Whichever reseller registers a deal first, has priority with that client and the associated commission revenue for a period of </t>
    </r>
    <r>
      <rPr>
        <b/>
        <u/>
        <sz val="11"/>
        <color rgb="FF000000"/>
        <rFont val="Aptos Narrow"/>
        <scheme val="minor"/>
      </rPr>
      <t>90 days.</t>
    </r>
  </si>
  <si>
    <t>If a deal has not closed within 90 days of proposal registration, any other reseller may register a proposal with the potential customer</t>
  </si>
  <si>
    <t>Deal Registration Process</t>
  </si>
  <si>
    <t>Custom Package Approval  Process</t>
  </si>
  <si>
    <t>At Cyvatar Deal Registration for resellers begins at the proposal stage.  In addtion to giving you priority with a potential customer, it allows us to identify any potential conflict of interests, identify any issues or errors in the proposal and allows us provide additional feedback that may make your sales process more successful!</t>
  </si>
  <si>
    <t>For Custom Packages, Cyvatar must approve proposal prior to it being shared with potential end customer. In addition to ensuring accuracy, proposal apporval allows us to identify any potential conflict of interests and provide additional feedback that may make your sales process more successful!</t>
  </si>
  <si>
    <r>
      <rPr>
        <b/>
        <sz val="11"/>
        <color rgb="FF000000"/>
        <rFont val="Aptos Narrow"/>
        <scheme val="minor"/>
      </rPr>
      <t xml:space="preserve">Step1: </t>
    </r>
    <r>
      <rPr>
        <sz val="11"/>
        <color rgb="FF000000"/>
        <rFont val="Aptos Narrow"/>
        <scheme val="minor"/>
      </rPr>
      <t xml:space="preserve">Once your proposal is completed, send a copy to channel@cyvatar.com. </t>
    </r>
  </si>
  <si>
    <t xml:space="preserve">Title your email using the following template: DEAL REGISTRATION: [your company name] - [Customer Name] - [Package Name] - [Quarter/Year] </t>
  </si>
  <si>
    <t xml:space="preserve">Title your email using the following template: CUSTOM PACKAGE APPROVAL REQUIRED: [your company name] - [Customer Name] - [CUSTOM PACKAGE] - [Quarter/Year] </t>
  </si>
  <si>
    <r>
      <rPr>
        <b/>
        <sz val="11"/>
        <color rgb="FF000000"/>
        <rFont val="Aptos Narrow"/>
        <scheme val="minor"/>
      </rPr>
      <t xml:space="preserve">Step 2: </t>
    </r>
    <r>
      <rPr>
        <sz val="11"/>
        <color rgb="FF000000"/>
        <rFont val="Aptos Narrow"/>
        <scheme val="minor"/>
      </rPr>
      <t xml:space="preserve">Check out Link: Once proposal registration email is received, Cyvatar will generate a proposal link with a check out option, based on your proposal template. </t>
    </r>
  </si>
  <si>
    <r>
      <rPr>
        <b/>
        <sz val="11"/>
        <color rgb="FF000000"/>
        <rFont val="Aptos Narrow"/>
        <scheme val="minor"/>
      </rPr>
      <t xml:space="preserve">Step 2: If approved, Cyvatar will provide confirmation via email within 24 hours and generate </t>
    </r>
    <r>
      <rPr>
        <sz val="11"/>
        <color rgb="FF000000"/>
        <rFont val="Aptos Narrow"/>
        <scheme val="minor"/>
      </rPr>
      <t xml:space="preserve">a proposal link with a check out option, based on your proposal template. </t>
    </r>
  </si>
  <si>
    <r>
      <rPr>
        <b/>
        <sz val="11"/>
        <color rgb="FF000000"/>
        <rFont val="Aptos Narrow"/>
        <scheme val="minor"/>
      </rPr>
      <t xml:space="preserve">Step 3: </t>
    </r>
    <r>
      <rPr>
        <sz val="11"/>
        <color rgb="FF000000"/>
        <rFont val="Aptos Narrow"/>
        <scheme val="minor"/>
      </rPr>
      <t>Send proposal to customer along with link. If you prefer you can send the proposal template without the link.</t>
    </r>
  </si>
  <si>
    <r>
      <rPr>
        <b/>
        <sz val="11"/>
        <color rgb="FF000000"/>
        <rFont val="Aptos Narrow"/>
        <scheme val="minor"/>
      </rPr>
      <t xml:space="preserve">Step 3: </t>
    </r>
    <r>
      <rPr>
        <sz val="11"/>
        <color rgb="FF000000"/>
        <rFont val="Aptos Narrow"/>
        <scheme val="minor"/>
      </rPr>
      <t>Send custom package proposal to customer along with link. If you prefer you can send the proposal template without the link.</t>
    </r>
  </si>
  <si>
    <r>
      <rPr>
        <b/>
        <sz val="11"/>
        <color rgb="FF000000"/>
        <rFont val="Aptos Narrow"/>
        <scheme val="minor"/>
      </rPr>
      <t>Step 4:</t>
    </r>
    <r>
      <rPr>
        <sz val="11"/>
        <color rgb="FF000000"/>
        <rFont val="Aptos Narrow"/>
        <scheme val="minor"/>
      </rPr>
      <t xml:space="preserve"> If customer needs changes or updates to the proposal, notify Cyvatar by replying all to your Deal Registration email. In the email, attach an updated copy of the proposal template with the requested changes. Cyvatar will update the deal link and confirm updates have been made via e-mail.</t>
    </r>
  </si>
  <si>
    <t>Deal Completion</t>
  </si>
  <si>
    <t>Once you have verbal confirmation from customer, direct them to checkout via the check out link provided</t>
  </si>
  <si>
    <t>Once checkout has been completed, Cyvatar will notify you via email with in 24 hours</t>
  </si>
  <si>
    <t>Once notified, share with Cyvatar a completed Deal Handoff template via email</t>
  </si>
  <si>
    <t>Additionally, within 72 hours your Partner Hub account will update with estimated commission for closed/won deal</t>
  </si>
  <si>
    <t>Cyvatar Packages H1 2025</t>
  </si>
  <si>
    <t>Package Name</t>
  </si>
  <si>
    <t>Shield</t>
  </si>
  <si>
    <t xml:space="preserve">Protect </t>
  </si>
  <si>
    <t>Protect Complete</t>
  </si>
  <si>
    <t>Protect Complete +</t>
  </si>
  <si>
    <t>Solutions</t>
  </si>
  <si>
    <t>Existing MFA Configuration Review
Vulnerability Management
Continuous Patch Management
Ransomware Prevention
24/7 Endpoint Monitoring
External Pen Testing
Continuous Patching &amp; Remediation
$500k Cybersecurity Service Guarantee with Cysurance
Eligible for Cyberinsurance discounts</t>
  </si>
  <si>
    <t>For companies with a minimum of 100 employees
Select 3 Solutions from existing Cyvatar solutions</t>
  </si>
  <si>
    <t>Service</t>
  </si>
  <si>
    <t>Products</t>
  </si>
  <si>
    <t>--</t>
  </si>
  <si>
    <t>Multi-Factor Authentication (MFA)</t>
  </si>
  <si>
    <t>Threat &amp; Vulnerabiluty Management (TVM)</t>
  </si>
  <si>
    <t>Secure Endpoint Management (SEM)</t>
  </si>
  <si>
    <t>DNS Security Management (DSM)</t>
  </si>
  <si>
    <t>----</t>
  </si>
  <si>
    <t>Security Awareness Training (SAT)</t>
  </si>
  <si>
    <t>Email Security Management (ESM)</t>
  </si>
  <si>
    <t>vCISO Subscription</t>
  </si>
  <si>
    <t>XDR/MDR</t>
  </si>
  <si>
    <t>Resale Discounts &amp; Requirements</t>
  </si>
  <si>
    <t>Protect </t>
  </si>
  <si>
    <t>Summary</t>
  </si>
  <si>
    <t>$60/mo</t>
  </si>
  <si>
    <t>$95/mo</t>
  </si>
  <si>
    <t>$130/mo </t>
  </si>
  <si>
    <t>Term</t>
  </si>
  <si>
    <t>1 yr minimum</t>
  </si>
  <si>
    <t>Details</t>
  </si>
  <si>
    <t>A minimum of 3 solutions must be included in any custom plan.</t>
  </si>
  <si>
    <t>See list of available solutions. Reach out to Cyvatar for custom pricing or leverage our custom pack calculator on the cyvatar website. Apply discounts listed below as applicable.</t>
  </si>
  <si>
    <t>Discounts</t>
  </si>
  <si>
    <t>Employee Size</t>
  </si>
  <si>
    <t>    5-25</t>
  </si>
  <si>
    <t>    25-250</t>
  </si>
  <si>
    <t>   250-500</t>
  </si>
  <si>
    <t>N/A</t>
  </si>
  <si>
    <t>   500-1500</t>
  </si>
  <si>
    <t>   1500+</t>
  </si>
  <si>
    <t>Request Quote from Cyvatar</t>
  </si>
  <si>
    <t>1 yr</t>
  </si>
  <si>
    <t>Payments</t>
  </si>
  <si>
    <t>Upfront Annual Payment</t>
  </si>
  <si>
    <t> </t>
  </si>
  <si>
    <t>Summary of solutions can also be found in the Cyvatar Solutions Brochure</t>
  </si>
  <si>
    <t>Name</t>
  </si>
  <si>
    <t>Description</t>
  </si>
  <si>
    <t>Carriers</t>
  </si>
  <si>
    <t>Unit Price Monthly</t>
  </si>
  <si>
    <t>Unit Price Annually</t>
  </si>
  <si>
    <t>Threat &amp; Vulerability Management (TVM)</t>
  </si>
  <si>
    <t>TVM</t>
  </si>
  <si>
    <t>Continuously identify and remediate vulnerabilities across your organization. Includes: 
Solution installation, configuration, assessment, and maintenance | Continuous vulnerability scanning |Risk management | Patch management | Remediation operations | Maintenance of the remediated status | Quarterly automated external network penetration assessments | Monthly executive reporting</t>
  </si>
  <si>
    <t>Tenable or Automox</t>
  </si>
  <si>
    <t>Managed Service Package</t>
  </si>
  <si>
    <t>SEM</t>
  </si>
  <si>
    <t>Security solutions that utilize AI and antivirus to secure
and lock down entry points of user devices from being
exploited by cyberattacks. 
Inlcudes: 
IT asset &amp; endpoint monitoring
Monitor &amp; remediate zero-day exploits
Ransomware protection
Endpoint software installation and configuration on each individual device
24/7 Security Operation Center (SOC) monitoring
Remediation operations
Maintenance of the remediated status
Monthly executive reporting</t>
  </si>
  <si>
    <t>SentinelOne or Critical Start</t>
  </si>
  <si>
    <t>Cloud SaaS Security Management (CSM)</t>
  </si>
  <si>
    <t>CSM</t>
  </si>
  <si>
    <t>Gain visibility to detect and remediate vulnerabilities.
Secure cloud-based applications like Salesforce, Slack,
Outlook, AWS, G-Suite, Azure, and more. Solution installation, configuration, assessment, and maintenance of the remediated status</t>
  </si>
  <si>
    <t>Obsidian</t>
  </si>
  <si>
    <t>IT Asset Management (ITAM)</t>
  </si>
  <si>
    <t>ITAM</t>
  </si>
  <si>
    <t>Inventory and proactively manage your organization’s
digital assets, continuously. 
SOLUTION INCLUDES:
Agentless, solution installation, configuration, assessment, and maintenance
Comprehensive Asset Discovery and Inventory
Identification of devices with missing or malfunctioning agent devices not being scanned for vulnerabilities, managed/unmanaged devices and rogue devices on privileged networks
Identify endpoint security gaps
Unify asset inventory and device classification reports
Configuration Management Database (“CMDB”) Reconciliation
Remediation of any gaps and risks found
Maintenance of the remediated status
Monthly executive reporting</t>
  </si>
  <si>
    <t>Sevco</t>
  </si>
  <si>
    <t>Multifactor Authentication (MFA)</t>
  </si>
  <si>
    <t>MFA</t>
  </si>
  <si>
    <t>Multi-layered Secure User Management. Solution Includes: Solution installation, configuration, assessment, remediation, and maintenance of
remediated state
Secure cloud Single Sign On (SSO) solution compatible with apps like Outlook 365, Slack, AWS,
GSuite, Salesforce, &amp; more
License management
Measure and Analyze solution effectiveness
Monthly executive reporting</t>
  </si>
  <si>
    <t>Okta</t>
  </si>
  <si>
    <t>ESM</t>
  </si>
  <si>
    <t>Preemptively protect your users against Phishing,
Business Email Compromise (BEC), and Email supply chain
attacks. CYVATAR’S EMAIL SECURITY SOLUTION INCLUDES:
Installation, configuration, assessment, remediation, and continued maintenance
Enhanced native email security with deep integrations
Monthly executive report</t>
  </si>
  <si>
    <t>Cloudflare, Area 1</t>
  </si>
  <si>
    <t>DSM</t>
  </si>
  <si>
    <t>DSN Filter</t>
  </si>
  <si>
    <t>SAT</t>
  </si>
  <si>
    <t>Engaging security curriculum training courses for
organizations to adopt and instill cybersecurity into their culture.  INCLUDES: Engaging, self-service video content
Detailed reports to measure employee progress and compliance reports
Gamified learning such as phishing simulations to create a real-life experience
Simulated Phishing campaigns and custom content training
Monthly executive reporting</t>
  </si>
  <si>
    <t>Wizer, Curricula</t>
  </si>
  <si>
    <t>Mobile Threat Defense (MTD)</t>
  </si>
  <si>
    <t>TMD</t>
  </si>
  <si>
    <t>Zimperium</t>
  </si>
  <si>
    <t>Cyvatar Platform</t>
  </si>
  <si>
    <r>
      <rPr>
        <b/>
        <sz val="10"/>
        <color rgb="FF000000"/>
        <rFont val="Aptos Narrow"/>
        <scheme val="minor"/>
      </rPr>
      <t>24/7 Access to Cyvatar Platform and Dashboards
RiskRecon powered by Mastercard:</t>
    </r>
    <r>
      <rPr>
        <sz val="10"/>
        <color rgb="FF000000"/>
        <rFont val="Aptos Narrow"/>
        <scheme val="minor"/>
      </rPr>
      <t xml:space="preserve"> Gain essential insights that enable effective resource allocation and strategic planning, enhancing your security measures and positioning your business as a trustworthy partner
</t>
    </r>
    <r>
      <rPr>
        <b/>
        <sz val="10"/>
        <color rgb="FF000000"/>
        <rFont val="Aptos Narrow"/>
        <scheme val="minor"/>
      </rPr>
      <t xml:space="preserve">Security Policy Framework: </t>
    </r>
    <r>
      <rPr>
        <sz val="10"/>
        <color rgb="FF000000"/>
        <rFont val="Aptos Narrow"/>
        <scheme val="minor"/>
      </rPr>
      <t xml:space="preserve">Document the policies and controls available in the portal
</t>
    </r>
    <r>
      <rPr>
        <b/>
        <sz val="10"/>
        <color rgb="FF000000"/>
        <rFont val="Aptos Narrow"/>
        <scheme val="minor"/>
      </rPr>
      <t>Monthly External Scanning:</t>
    </r>
    <r>
      <rPr>
        <sz val="10"/>
        <color rgb="FF000000"/>
        <rFont val="Aptos Narrow"/>
        <scheme val="minor"/>
      </rPr>
      <t xml:space="preserve"> Identifies external vulnerabilities on a monthly basis
</t>
    </r>
    <r>
      <rPr>
        <b/>
        <sz val="10"/>
        <color rgb="FF000000"/>
        <rFont val="Aptos Narrow"/>
        <scheme val="minor"/>
      </rPr>
      <t xml:space="preserve">Security Assessments: </t>
    </r>
    <r>
      <rPr>
        <sz val="10"/>
        <color rgb="FF000000"/>
        <rFont val="Aptos Narrow"/>
        <scheme val="minor"/>
      </rPr>
      <t xml:space="preserve">Dynamic security assessment in the platform to model security requirements and map out the best fit for Security Solutions
</t>
    </r>
  </si>
  <si>
    <t>Cyvatar</t>
  </si>
  <si>
    <t>Platform</t>
  </si>
  <si>
    <t>Included</t>
  </si>
  <si>
    <t>Cyvatar Managed Service</t>
  </si>
  <si>
    <t xml:space="preserve">Designated Customer Service Representative
24/7 Ongoing Maintenance and Support
Installation and Configuration of Solutions 
Assessment and Remediation of Security Gaps 
Monthly Executive Reporting
</t>
  </si>
  <si>
    <t>Proposal Date:</t>
  </si>
  <si>
    <t>Good Through:</t>
  </si>
  <si>
    <t>Client Information</t>
  </si>
  <si>
    <t>Reseller Information</t>
  </si>
  <si>
    <t>Company Name:</t>
  </si>
  <si>
    <t>Reseller company Name</t>
  </si>
  <si>
    <t xml:space="preserve">Website or LinkedIn: </t>
  </si>
  <si>
    <t>Reseller Contact Info</t>
  </si>
  <si>
    <t xml:space="preserve">Company Address: </t>
  </si>
  <si>
    <t>Reseller Code:</t>
  </si>
  <si>
    <t xml:space="preserve">Contact Name: </t>
  </si>
  <si>
    <t xml:space="preserve">Contact e-mail: </t>
  </si>
  <si>
    <t xml:space="preserve">Contact Phone Number: </t>
  </si>
  <si>
    <t>250-500 employees</t>
  </si>
  <si>
    <t>Billing Start</t>
  </si>
  <si>
    <t>At Payment</t>
  </si>
  <si>
    <t>Term Length (Months)</t>
  </si>
  <si>
    <t xml:space="preserve">Billing Terms </t>
  </si>
  <si>
    <t>Due Upon Receipt</t>
  </si>
  <si>
    <t>Payment</t>
  </si>
  <si>
    <t>Upfront Annual</t>
  </si>
  <si>
    <t>Type</t>
  </si>
  <si>
    <t>Quantity</t>
  </si>
  <si>
    <t>Unit List Price per month</t>
  </si>
  <si>
    <t>Gross Total Price Per Month</t>
  </si>
  <si>
    <t>Gross Total Price For Term</t>
  </si>
  <si>
    <t>Standard Package</t>
  </si>
  <si>
    <t>Protect Complete Plus</t>
  </si>
  <si>
    <t>Exclusive Package</t>
  </si>
  <si>
    <t>Protect</t>
  </si>
  <si>
    <t>Custom Package</t>
  </si>
  <si>
    <t>Custom</t>
  </si>
  <si>
    <t>Subtotal</t>
  </si>
  <si>
    <t>Totals</t>
  </si>
  <si>
    <t>Upfront Annual Payment</t>
  </si>
  <si>
    <t>Term Length</t>
  </si>
  <si>
    <t>Billing Terms</t>
  </si>
  <si>
    <t>Employee Size Standard</t>
  </si>
  <si>
    <t>Package Names</t>
  </si>
  <si>
    <t>Employee Size Custom</t>
  </si>
  <si>
    <t>Monthly</t>
  </si>
  <si>
    <t>5-25 employees</t>
  </si>
  <si>
    <t>100-250</t>
  </si>
  <si>
    <t>25-250 employees</t>
  </si>
  <si>
    <t>250-500</t>
  </si>
  <si>
    <t>500-1000</t>
  </si>
  <si>
    <t>500-1500 employees</t>
  </si>
  <si>
    <t>1000-1500</t>
  </si>
  <si>
    <t>Minimum Units</t>
  </si>
  <si>
    <t>Package</t>
  </si>
  <si>
    <t xml:space="preserve">Shield </t>
  </si>
  <si>
    <t>Email Security Management (ESM), Security Awareness Training (SAT), Mobile Threat Defense (MTD)</t>
  </si>
  <si>
    <t>The Shield package offers essential protection against email and mobile threats with tools like email security, mobile threat defense, and employee training to ensure your team stays safe and cyber-savvy.</t>
  </si>
  <si>
    <t>Various</t>
  </si>
  <si>
    <t>Threat &amp; Vulerability Management (TVM), Secure Endpoint Management (SEM)</t>
  </si>
  <si>
    <t>The Protect package delivers proactive vulnerability management, patching, and penetration testing to uncover and fix security gaps while having insight to your IT inventory environment to keep your business secure and compliant. Next gen antivirus technology with real-time 24/7 monitoring.</t>
  </si>
  <si>
    <t xml:space="preserve">Protect Complete </t>
  </si>
  <si>
    <t>Threat &amp; Vulerability Management (TVM), Secure Endpoint Management (SEM), Email Security Management (ESM), DNS Security Management (DSM), Security Awareness Training (SAT)</t>
  </si>
  <si>
    <t xml:space="preserve">The Protect Complete package combines robust vulnerability management with next gen antivirus technology with real-time 24/7 monitoring, DNS filtering, phishing prevention, and employee training, offering end-to-end security to safeguard your business and your people.​ </t>
  </si>
  <si>
    <t>Threat &amp; Vulerability Management (TVM), Secure Endpoint Management (SEM), Email Security Management (ESM), DNS Security Management (DSM), Security Awareness Training (SAT), Multifactor Authentication (MFA)</t>
  </si>
  <si>
    <t xml:space="preserve">The Protect Complete + package combines robust vulnerability management with next gen antivirus technology and real-time 24/7 monitoring, Multi Factor Aunthentication, DNS filtering, phishing prevention, and employee training, offering end-to-end security to safeguard your business and your people.​ </t>
  </si>
  <si>
    <t>Solution</t>
  </si>
  <si>
    <t>Secure your DNS infrastructure from cyber threats. Prevent DNS-based attacks and maintain network
integrity and user trust with robust DNS protection.</t>
  </si>
  <si>
    <t xml:space="preserve">Provide advanced protection for mobile devices, detecting and neutralizing threats in real-time. Secure your mobile data and applications for safeon-the-go operations. </t>
  </si>
  <si>
    <t>MTD</t>
  </si>
  <si>
    <t xml:space="preserve">Mobile Threat Defense (MTD) </t>
  </si>
  <si>
    <t>Preemptively protect your users against Phishing,
Business Email Compromise (BEC), and Email supply chain
attacks. 
CYVATAR’S EMAIL SECURITY SOLUTION INCLUDES:
Installation, configuration, assessment, remediation, and continued maintenance
Enhanced native email security with deep integrations
Monthly executive report</t>
  </si>
  <si>
    <t>Engaging security curriculum training courses for organizations to adopt and instill cybersecurity into their culture.  CYVATAR’S SECURITY &amp; AWARENESS TRAINING INCLUDES:
Engaging, self-service video content
Detailed reports to measure employee progress and compliance reports
Gamified learning such as phishing simulations to create a real-life experience
Simulated Phishing campaigns and custom content training
Monthly executive reporting</t>
  </si>
  <si>
    <t>Cyvatar’s Mobile Threat Defense fortifies your mobile phones, tablets, and Chromebooks against sophisticated cyber threats. 
CYVATAR'S MOBILE THREAT  DEFENSE INCLUDES: 
On Device Protection: MTD’s on-device, machine-learning detection ensures real-time threat
protection — even offline.
Comprehensive Threat Protection &amp; Vulnerability Management: MTD identifies and mitigates
malware, mishing threats (Mobile Email Phishing, Quishing, Vishing and Smishing), network threats,
and OS vulnerabilities in real time.
Complete Mobile Coverage: Android, iOS and ChromeOS</t>
  </si>
  <si>
    <t xml:space="preserve">Cyvatar’s DNS Security Management (DSM) solution acts as a shield against cyber threats, preventing
account takeovers and blocking the download of malicious files like ransomware before they can
compromise your business.
CYVATAR'S DNF SECURITY INCLUDES: 
Combatting Web-Based Threats: Protects against a wide array of cyber threats including malware, viruses, phishing attacks, and more, by managing access at the Domain Name System (DNS) level. 
Malicious Websites and Phishing Attempts: Offers a safer browsing experience by filtering internet access at the DNS level, significantly lowering the likelihood of security breaches and data loss. 
Content Filtering and Safe Browsing: Customizable policies to control access to web content, ensuring compliance and mitigating the risk of exposure to harmful sites.  
Real-Time Protection and Incident Response: Offering immediate detection and response to threats, ensuring minimal impact on your operations. 
Comprehensive Reporting and Analytics: Gain insights into web usage and threats, enabling informed decision-making and policy enforcement. </t>
  </si>
  <si>
    <t>Inventory and proactively manage your organization’s digital assets, continuously. 
SOLUTION INCLUDES:
Agentless, solution installation, configuration, assessment, and maintenance
Comprehensive Asset Discovery and Inventory
Identification of devices with missing or malfunctioning agent devices not being scanned for vulnerabilities, managed/unmanaged devices and rogue devices on privileged networks
Identify endpoint security gaps
Unify asset inventory and device classification reports
Configuration Management Database (“CMDB”) Reconciliation
Remediation of any gaps and risks found
Maintenance of the remediated status
Monthly executive reporting</t>
  </si>
  <si>
    <t>Security solutions that utilize AI and antivirus to secure and lock down entry points of user devices from being exploited by cyberattacks. 
CYVATAR'S SECURE ENDPOINT MANAGEMENT INCLUDES:  
IT asset &amp; endpoint monitoring
Monitor &amp; remediate zero-day exploits
Ransomware protection
Endpoint software installation and configuration on each individual device
24/7 Security Operation Center (SOC) monitoring
Remediation operations
Maintenance of the remediated status
Monthly executive reporting</t>
  </si>
  <si>
    <t>Continuously identify and remediate vulnerabilities across your organization. 
CYVATAR'S THREAT &amp;  VULNERABILITY MANAGEMENT INCLUDES: 
Solution installation, configuration, assessment, and ongoing maintenance 
IT Asset Management through Real-Time visibility and control into all assets in the environment
Continuous vulnerability scanning to detect and fix critical vulnerabilities
Risk management through continuous threat evaluation, prioritization of vulnerabilities, and actionable insights to strengthen security posture
Ongoing patching management Continuously patch vulnerabilities as well as address non-patchable with custom scripts
Remediation operations to reduce risk exposure and ensure vulnerabilities are effectively addressed through automated and manual intervention
Maintenance of the remediated status 
Quarterly automated external network penetration assessments 
Monthly executive reporting</t>
  </si>
  <si>
    <t>SentinelOne 
Critical Start</t>
  </si>
  <si>
    <t>Tenable 
Automox</t>
  </si>
  <si>
    <t>Wizer 
Curricula</t>
  </si>
  <si>
    <t xml:space="preserve">Designated Member Expierence Representative
24/7 Ongoing Maintenance and Support
Installation and Configuration of Solutions 
Assessment and Remediation of Security Gaps 
Monthly Executive Reporting
</t>
  </si>
  <si>
    <t>$30
*minimum of 5</t>
  </si>
  <si>
    <t>$27
*minimum of 5</t>
  </si>
  <si>
    <t>Security Awareness Training  (SAT)</t>
  </si>
  <si>
    <r>
      <t xml:space="preserve">Cyvatar operates on a first come, first serve basis with deal registration. Whichever reseller registers a deal first, has priority with that client and the associated commission revenue for a period of </t>
    </r>
    <r>
      <rPr>
        <b/>
        <u/>
        <sz val="11"/>
        <color rgb="FF000000"/>
        <rFont val="Aptos Narrow"/>
        <scheme val="minor"/>
      </rPr>
      <t>90 days.</t>
    </r>
  </si>
  <si>
    <r>
      <t xml:space="preserve">Leverage the </t>
    </r>
    <r>
      <rPr>
        <b/>
        <sz val="11"/>
        <color theme="1"/>
        <rFont val="Aptos Narrow"/>
        <family val="2"/>
        <scheme val="minor"/>
      </rPr>
      <t>Proposal Custom Packs tab</t>
    </r>
    <r>
      <rPr>
        <sz val="11"/>
        <color theme="1"/>
        <rFont val="Aptos Narrow"/>
        <family val="2"/>
        <scheme val="minor"/>
      </rPr>
      <t xml:space="preserve"> to build your proposal for your customer. </t>
    </r>
  </si>
  <si>
    <r>
      <t xml:space="preserve">Leverage the </t>
    </r>
    <r>
      <rPr>
        <b/>
        <sz val="11"/>
        <color theme="1"/>
        <rFont val="Aptos Narrow"/>
        <family val="2"/>
        <scheme val="minor"/>
      </rPr>
      <t>Proposal Standard or Exc. Packs</t>
    </r>
    <r>
      <rPr>
        <sz val="11"/>
        <color theme="1"/>
        <rFont val="Aptos Narrow"/>
        <family val="2"/>
        <scheme val="minor"/>
      </rPr>
      <t xml:space="preserve"> build your proposal for your customer. </t>
    </r>
  </si>
  <si>
    <r>
      <rPr>
        <b/>
        <sz val="11"/>
        <color rgb="FF000000"/>
        <rFont val="Aptos Narrow"/>
        <scheme val="minor"/>
      </rPr>
      <t xml:space="preserve">NO POACHING POLICY: 
</t>
    </r>
    <r>
      <rPr>
        <sz val="11"/>
        <color rgb="FF000000"/>
        <rFont val="Aptos Narrow"/>
        <scheme val="minor"/>
      </rPr>
      <t>THE CYVATAR DIRECT SALES TEAM WILL NEVER REACH OUT TO POTENTIAL CUSTOMERS FROM PROPOSAL OR DEAL REGISTRATIONS.
THE CYVATAR CHANNEL TEAM WILL NOT PASS LEADS OF  POTENTIAL CUSTOMERS FROM PROPOSAL OR DEAL REGISTRATIONS THAT DID NOT CLOSE TO OTHER RESELLERS.</t>
    </r>
  </si>
  <si>
    <t>Installation and Configuration of Solutions 
Assessment and Remediation of Security Gaps 
Ongoing Maintenance and Support
Monthly Executive Reporting
24/7 Access to Cyvatar Platform and Dashboards
Designated Member Experience Representative
+vCISO hours</t>
  </si>
  <si>
    <t>Installation and Configuration of Solutions 
Assessment and Remediation of Security Gaps 
Ongoing Maintenance and Support
Monthly Executive Reporting
24/7 Access to Cyvatar Platform and Dashboards
Designated Member Experience Representative</t>
  </si>
  <si>
    <t xml:space="preserve">Anti Phishing &amp; Email Security
Anti-Spam &amp; Attachment Scanning
Mobile Threat Protection (Phones &amp; Tablets)
Cybersecurity Awareness Training 
Phishing Simultations
Gamified Learning for Employees </t>
  </si>
  <si>
    <t xml:space="preserve">MFA 
Vulnerability Management
Continuous Patch Management
Ransomware Prevention
24/7 Endpoint Monitoring
External Pen Testing
Continuous Patching &amp; Remediation
$500k Cybersecurity Service Guarantee with Cysurance
Eligible for Cyberinsurance discounts
Browser/DNS Prevention
Security Awareness Training/Phishing </t>
  </si>
  <si>
    <t>MFA 
Vulnerability Management
Continuous Patch Management
Ransomware Prevention
24/7 Endpoint Monitoring
External Pen Testing
Continuous Patching &amp; Remediation
$500k Cybersecurity Service Guarantee with Cysurance
Eligible for Cyberinsurance discounts
Browser/DNS Prevention
Security Awareness Training/Phishing 
Email Configuration Check
Email Security &amp; Phishing Prevention</t>
  </si>
  <si>
    <t>Minimum</t>
  </si>
  <si>
    <t>No swaps or substitutions​</t>
  </si>
  <si>
    <r>
      <t xml:space="preserve">List Price 
</t>
    </r>
    <r>
      <rPr>
        <i/>
        <sz val="9"/>
        <color rgb="FF000000"/>
        <rFont val="Calibri"/>
        <family val="2"/>
      </rPr>
      <t>(Subject to Change)</t>
    </r>
  </si>
  <si>
    <t>25 employees</t>
  </si>
  <si>
    <t>250 employees</t>
  </si>
  <si>
    <t>100 employees</t>
  </si>
  <si>
    <t> 2 yr</t>
  </si>
  <si>
    <t>Term (Additional)</t>
  </si>
  <si>
    <t xml:space="preserve"> 3 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</si>
</sst>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_([$$-409]* #,##0.00_);_([$$-409]* \(#,##0.00\);_([$$-409]* &quot;-&quot;??_);_(@_)"/>
    <numFmt numFmtId="165" formatCode="&quot;$&quot;#,##0.0_);[Red]\(&quot;$&quot;#,##0.0\)"/>
  </numFmts>
  <fonts count="41" x14ac:knownFonts="1">
    <font>
      <sz val="11"/>
      <color theme="1"/>
      <name val="Aptos Narrow"/>
      <family val="2"/>
      <scheme val="minor"/>
    </font>
    <font>
      <b/>
      <sz val="11"/>
      <color theme="1"/>
      <name val="Aptos Narrow"/>
      <family val="2"/>
      <scheme val="minor"/>
    </font>
    <font>
      <b/>
      <i/>
      <sz val="11"/>
      <color theme="1"/>
      <name val="Aptos Narrow"/>
      <family val="2"/>
      <scheme val="minor"/>
    </font>
    <font>
      <sz val="10"/>
      <color theme="1"/>
      <name val="Aptos Narrow"/>
      <family val="2"/>
      <scheme val="minor"/>
    </font>
    <font>
      <b/>
      <sz val="11"/>
      <color theme="0"/>
      <name val="Aptos Narrow"/>
      <family val="2"/>
      <scheme val="minor"/>
    </font>
    <font>
      <b/>
      <sz val="12"/>
      <color theme="0"/>
      <name val="Aptos Narrow"/>
      <family val="2"/>
      <scheme val="minor"/>
    </font>
    <font>
      <b/>
      <sz val="10"/>
      <color theme="1"/>
      <name val="Aptos Narrow"/>
      <family val="2"/>
      <scheme val="minor"/>
    </font>
    <font>
      <sz val="10"/>
      <color theme="1"/>
      <name val="Calibri"/>
    </font>
    <font>
      <sz val="10"/>
      <color rgb="FF000000"/>
      <name val="Calibri"/>
    </font>
    <font>
      <b/>
      <sz val="11"/>
      <color theme="0"/>
      <name val="Aptos Narrow"/>
      <scheme val="minor"/>
    </font>
    <font>
      <sz val="10"/>
      <color rgb="FF000000"/>
      <name val="Aptos Narrow"/>
      <scheme val="minor"/>
    </font>
    <font>
      <b/>
      <sz val="10"/>
      <color rgb="FF000000"/>
      <name val="Aptos Narrow"/>
      <scheme val="minor"/>
    </font>
    <font>
      <b/>
      <sz val="12"/>
      <color theme="1"/>
      <name val="Aptos Narrow"/>
      <family val="2"/>
      <scheme val="minor"/>
    </font>
    <font>
      <b/>
      <sz val="14"/>
      <color theme="0"/>
      <name val="Arial"/>
    </font>
    <font>
      <sz val="14"/>
      <color theme="1"/>
      <name val="Arial"/>
    </font>
    <font>
      <b/>
      <sz val="14"/>
      <color theme="1"/>
      <name val="Arial"/>
    </font>
    <font>
      <u/>
      <sz val="11"/>
      <color theme="10"/>
      <name val="Aptos Narrow"/>
      <family val="2"/>
      <scheme val="minor"/>
    </font>
    <font>
      <b/>
      <sz val="20"/>
      <color theme="1"/>
      <name val="Aptos Narrow"/>
      <family val="2"/>
      <scheme val="minor"/>
    </font>
    <font>
      <sz val="12"/>
      <color theme="1"/>
      <name val="Aptos Narrow"/>
      <family val="2"/>
      <scheme val="minor"/>
    </font>
    <font>
      <b/>
      <sz val="12"/>
      <color rgb="FF000000"/>
      <name val="Aptos Narrow"/>
      <scheme val="minor"/>
    </font>
    <font>
      <sz val="12"/>
      <color rgb="FF000000"/>
      <name val="Aptos Narrow"/>
      <scheme val="minor"/>
    </font>
    <font>
      <b/>
      <sz val="18"/>
      <color theme="0"/>
      <name val="Aptos Narrow"/>
      <family val="2"/>
      <scheme val="minor"/>
    </font>
    <font>
      <sz val="12"/>
      <color rgb="FF000000"/>
      <name val="Calibri"/>
    </font>
    <font>
      <b/>
      <sz val="12"/>
      <color rgb="FFFFFFFF"/>
      <name val="Calibri"/>
    </font>
    <font>
      <b/>
      <sz val="12"/>
      <color rgb="FF000000"/>
      <name val="Calibri"/>
    </font>
    <font>
      <b/>
      <i/>
      <sz val="12"/>
      <color rgb="FF000000"/>
      <name val="Calibri"/>
    </font>
    <font>
      <sz val="18"/>
      <color rgb="FF000000"/>
      <name val="Calibri"/>
    </font>
    <font>
      <b/>
      <sz val="18"/>
      <color rgb="FFFFFFFF"/>
      <name val="Calibri"/>
    </font>
    <font>
      <sz val="11"/>
      <color rgb="FF000000"/>
      <name val="Aptos Narrow"/>
      <scheme val="minor"/>
    </font>
    <font>
      <b/>
      <u/>
      <sz val="11"/>
      <color rgb="FF000000"/>
      <name val="Aptos Narrow"/>
      <scheme val="minor"/>
    </font>
    <font>
      <b/>
      <sz val="11"/>
      <color rgb="FF000000"/>
      <name val="Aptos Narrow"/>
      <scheme val="minor"/>
    </font>
    <font>
      <b/>
      <u/>
      <sz val="16"/>
      <name val="Aptos"/>
      <charset val="1"/>
    </font>
    <font>
      <u/>
      <sz val="16"/>
      <name val="Aptos"/>
      <charset val="1"/>
    </font>
    <font>
      <b/>
      <sz val="20"/>
      <color theme="5"/>
      <name val="Aptos Narrow"/>
      <family val="2"/>
      <scheme val="minor"/>
    </font>
    <font>
      <i/>
      <sz val="11"/>
      <color theme="1"/>
      <name val="Aptos Narrow"/>
      <family val="2"/>
      <scheme val="minor"/>
    </font>
    <font>
      <sz val="11"/>
      <color rgb="FF000000"/>
      <name val="Aptos Narrow"/>
      <family val="2"/>
      <scheme val="minor"/>
    </font>
    <font>
      <b/>
      <sz val="18"/>
      <color theme="1"/>
      <name val="Aptos Narrow"/>
      <family val="2"/>
      <scheme val="minor"/>
    </font>
    <font>
      <sz val="12"/>
      <color rgb="FF000000"/>
      <name val="Calibri"/>
      <family val="2"/>
    </font>
    <font>
      <b/>
      <sz val="12"/>
      <color rgb="FF000000"/>
      <name val="Calibri"/>
      <family val="2"/>
    </font>
    <font>
      <i/>
      <sz val="9"/>
      <color rgb="FF000000"/>
      <name val="Calibri"/>
      <family val="2"/>
    </font>
    <font>
      <b/>
      <sz val="12"/>
      <color rgb="FFFFFFFF"/>
      <name val="Calibri"/>
      <family val="2"/>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7030A0"/>
        <bgColor indexed="64"/>
      </patternFill>
    </fill>
    <fill>
      <patternFill patternType="solid">
        <fgColor theme="4"/>
        <bgColor indexed="64"/>
      </patternFill>
    </fill>
    <fill>
      <patternFill patternType="solid">
        <fgColor theme="1"/>
        <bgColor indexed="64"/>
      </patternFill>
    </fill>
    <fill>
      <patternFill patternType="solid">
        <fgColor theme="8" tint="-0.249977111117893"/>
        <bgColor indexed="64"/>
      </patternFill>
    </fill>
    <fill>
      <patternFill patternType="solid">
        <fgColor rgb="FF002060"/>
        <bgColor indexed="64"/>
      </patternFill>
    </fill>
    <fill>
      <patternFill patternType="solid">
        <fgColor rgb="FF0E2841"/>
        <bgColor indexed="64"/>
      </patternFill>
    </fill>
    <fill>
      <patternFill patternType="solid">
        <fgColor rgb="FF0A2F41"/>
        <bgColor indexed="64"/>
      </patternFill>
    </fill>
    <fill>
      <patternFill patternType="solid">
        <fgColor rgb="FF782170"/>
        <bgColor indexed="64"/>
      </patternFill>
    </fill>
    <fill>
      <patternFill patternType="solid">
        <fgColor rgb="FFA02B93"/>
        <bgColor indexed="64"/>
      </patternFill>
    </fill>
    <fill>
      <patternFill patternType="solid">
        <fgColor rgb="FFF2F2F2"/>
        <bgColor indexed="64"/>
      </patternFill>
    </fill>
    <fill>
      <patternFill patternType="solid">
        <fgColor rgb="FF215C98"/>
        <bgColor indexed="64"/>
      </patternFill>
    </fill>
    <fill>
      <patternFill patternType="solid">
        <fgColor rgb="FF000000"/>
        <bgColor indexed="64"/>
      </patternFill>
    </fill>
    <fill>
      <patternFill patternType="solid">
        <fgColor theme="2"/>
        <bgColor indexed="64"/>
      </patternFill>
    </fill>
  </fills>
  <borders count="54">
    <border>
      <left/>
      <right/>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bottom style="thin">
        <color rgb="FF000000"/>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medium">
        <color indexed="64"/>
      </right>
      <top/>
      <bottom/>
      <diagonal/>
    </border>
    <border>
      <left/>
      <right style="medium">
        <color indexed="64"/>
      </right>
      <top style="thin">
        <color rgb="FF000000"/>
      </top>
      <bottom style="thin">
        <color rgb="FF000000"/>
      </bottom>
      <diagonal/>
    </border>
    <border>
      <left/>
      <right style="thin">
        <color rgb="FF000000"/>
      </right>
      <top style="medium">
        <color indexed="64"/>
      </top>
      <bottom style="medium">
        <color indexed="64"/>
      </bottom>
      <diagonal/>
    </border>
    <border>
      <left/>
      <right style="thin">
        <color rgb="FF000000"/>
      </right>
      <top/>
      <bottom style="medium">
        <color indexed="64"/>
      </bottom>
      <diagonal/>
    </border>
    <border>
      <left/>
      <right style="thin">
        <color indexed="64"/>
      </right>
      <top style="medium">
        <color indexed="64"/>
      </top>
      <bottom style="medium">
        <color indexed="64"/>
      </bottom>
      <diagonal/>
    </border>
    <border>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6" fillId="0" borderId="0" applyNumberFormat="0" applyFill="0" applyBorder="0" applyAlignment="0" applyProtection="0"/>
  </cellStyleXfs>
  <cellXfs count="191">
    <xf numFmtId="0" fontId="0" fillId="0" borderId="0" xfId="0"/>
    <xf numFmtId="0" fontId="0" fillId="0" borderId="0" xfId="0" applyAlignment="1">
      <alignment vertical="top"/>
    </xf>
    <xf numFmtId="0" fontId="0" fillId="0" borderId="3" xfId="0" applyBorder="1" applyAlignment="1">
      <alignment vertical="top"/>
    </xf>
    <xf numFmtId="9" fontId="0" fillId="0" borderId="3" xfId="0" applyNumberFormat="1" applyBorder="1" applyAlignment="1">
      <alignment vertical="top"/>
    </xf>
    <xf numFmtId="0" fontId="1" fillId="0" borderId="3" xfId="0" applyFont="1" applyBorder="1" applyAlignment="1">
      <alignment vertical="top"/>
    </xf>
    <xf numFmtId="0" fontId="0" fillId="0" borderId="3" xfId="0" applyBorder="1" applyAlignment="1">
      <alignment vertical="top" wrapText="1"/>
    </xf>
    <xf numFmtId="0" fontId="0" fillId="0" borderId="0" xfId="0" applyAlignment="1">
      <alignment wrapText="1"/>
    </xf>
    <xf numFmtId="0" fontId="3" fillId="0" borderId="0" xfId="0" applyFont="1" applyAlignment="1">
      <alignment vertical="top"/>
    </xf>
    <xf numFmtId="0" fontId="6" fillId="0" borderId="0" xfId="0" applyFont="1" applyAlignment="1">
      <alignment vertical="top"/>
    </xf>
    <xf numFmtId="0" fontId="3" fillId="0" borderId="3" xfId="0" applyFont="1" applyBorder="1" applyAlignment="1">
      <alignment vertical="top"/>
    </xf>
    <xf numFmtId="0" fontId="3" fillId="0" borderId="3" xfId="0" applyFont="1" applyBorder="1" applyAlignment="1">
      <alignment vertical="top" wrapText="1"/>
    </xf>
    <xf numFmtId="6" fontId="3" fillId="0" borderId="0" xfId="0" applyNumberFormat="1" applyFont="1" applyAlignment="1">
      <alignment vertical="top"/>
    </xf>
    <xf numFmtId="0" fontId="3" fillId="3" borderId="3" xfId="0" applyFont="1" applyFill="1" applyBorder="1" applyAlignment="1">
      <alignment vertical="top" wrapText="1"/>
    </xf>
    <xf numFmtId="6" fontId="3" fillId="0" borderId="3" xfId="0" applyNumberFormat="1" applyFont="1" applyBorder="1" applyAlignment="1">
      <alignment vertical="top"/>
    </xf>
    <xf numFmtId="165" fontId="3" fillId="0" borderId="3" xfId="0" applyNumberFormat="1" applyFont="1" applyBorder="1" applyAlignment="1">
      <alignment vertical="top"/>
    </xf>
    <xf numFmtId="0" fontId="5" fillId="5" borderId="3" xfId="0" applyFont="1" applyFill="1" applyBorder="1" applyAlignment="1">
      <alignment vertical="top"/>
    </xf>
    <xf numFmtId="0" fontId="7" fillId="0" borderId="0" xfId="0" applyFont="1"/>
    <xf numFmtId="0" fontId="8" fillId="0" borderId="0" xfId="0" applyFont="1" applyAlignment="1">
      <alignment wrapText="1"/>
    </xf>
    <xf numFmtId="0" fontId="7" fillId="0" borderId="0" xfId="0" applyFont="1" applyAlignment="1">
      <alignment wrapText="1"/>
    </xf>
    <xf numFmtId="0" fontId="9" fillId="4" borderId="0" xfId="0" applyFont="1" applyFill="1" applyAlignment="1">
      <alignment vertical="top"/>
    </xf>
    <xf numFmtId="0" fontId="4" fillId="4" borderId="0" xfId="0" applyFont="1" applyFill="1" applyAlignment="1">
      <alignment vertical="top"/>
    </xf>
    <xf numFmtId="0" fontId="0" fillId="16" borderId="3" xfId="0" applyFill="1" applyBorder="1" applyAlignment="1">
      <alignment vertical="top" wrapText="1"/>
    </xf>
    <xf numFmtId="0" fontId="4" fillId="4" borderId="3" xfId="0" applyFont="1" applyFill="1" applyBorder="1" applyAlignment="1">
      <alignment vertical="top"/>
    </xf>
    <xf numFmtId="0" fontId="0" fillId="4" borderId="3" xfId="0" applyFill="1" applyBorder="1" applyAlignment="1">
      <alignment vertical="top"/>
    </xf>
    <xf numFmtId="0" fontId="0" fillId="0" borderId="1" xfId="0" applyBorder="1" applyAlignment="1">
      <alignment vertical="top"/>
    </xf>
    <xf numFmtId="0" fontId="4" fillId="4" borderId="7" xfId="0" applyFont="1" applyFill="1" applyBorder="1" applyAlignment="1">
      <alignment vertical="top"/>
    </xf>
    <xf numFmtId="0" fontId="0" fillId="0" borderId="6" xfId="0" applyBorder="1" applyAlignment="1">
      <alignment vertical="top"/>
    </xf>
    <xf numFmtId="0" fontId="4" fillId="4" borderId="8" xfId="0" applyFont="1" applyFill="1" applyBorder="1" applyAlignment="1">
      <alignment vertical="top"/>
    </xf>
    <xf numFmtId="0" fontId="0" fillId="0" borderId="2" xfId="0" applyBorder="1" applyAlignment="1">
      <alignment horizontal="left" vertical="top" wrapText="1"/>
    </xf>
    <xf numFmtId="0" fontId="0" fillId="0" borderId="6" xfId="0" applyBorder="1" applyAlignment="1">
      <alignment vertical="top" wrapText="1"/>
    </xf>
    <xf numFmtId="164" fontId="0" fillId="0" borderId="3" xfId="0" applyNumberFormat="1" applyBorder="1" applyAlignment="1">
      <alignment vertical="top"/>
    </xf>
    <xf numFmtId="0" fontId="0" fillId="0" borderId="5" xfId="0" applyBorder="1" applyAlignment="1">
      <alignment vertical="top" wrapText="1"/>
    </xf>
    <xf numFmtId="0" fontId="3" fillId="0" borderId="8" xfId="0" applyFont="1" applyBorder="1" applyAlignment="1">
      <alignment vertical="top"/>
    </xf>
    <xf numFmtId="6" fontId="3" fillId="0" borderId="8" xfId="0" applyNumberFormat="1" applyFont="1" applyBorder="1" applyAlignment="1">
      <alignment vertical="top"/>
    </xf>
    <xf numFmtId="0" fontId="3" fillId="0" borderId="3" xfId="0" applyFont="1" applyBorder="1" applyAlignment="1">
      <alignment horizontal="right" vertical="top"/>
    </xf>
    <xf numFmtId="0" fontId="3" fillId="3" borderId="3" xfId="0" applyFont="1" applyFill="1" applyBorder="1" applyAlignment="1">
      <alignment vertical="top"/>
    </xf>
    <xf numFmtId="6" fontId="3" fillId="3" borderId="3" xfId="0" applyNumberFormat="1" applyFont="1" applyFill="1" applyBorder="1" applyAlignment="1">
      <alignment vertical="top"/>
    </xf>
    <xf numFmtId="8" fontId="3" fillId="3" borderId="3" xfId="0" applyNumberFormat="1" applyFont="1" applyFill="1" applyBorder="1" applyAlignment="1">
      <alignment vertical="top"/>
    </xf>
    <xf numFmtId="0" fontId="3" fillId="3" borderId="0" xfId="0" applyFont="1" applyFill="1" applyAlignment="1">
      <alignment vertical="top"/>
    </xf>
    <xf numFmtId="6" fontId="3" fillId="0" borderId="0" xfId="0" applyNumberFormat="1" applyFont="1" applyAlignment="1">
      <alignment vertical="top" wrapText="1"/>
    </xf>
    <xf numFmtId="0" fontId="0" fillId="16" borderId="8" xfId="0" applyFill="1" applyBorder="1" applyAlignment="1">
      <alignment vertical="top" wrapText="1"/>
    </xf>
    <xf numFmtId="0" fontId="0" fillId="0" borderId="8" xfId="0" applyBorder="1" applyAlignment="1">
      <alignment vertical="top" wrapText="1"/>
    </xf>
    <xf numFmtId="0" fontId="0" fillId="0" borderId="8" xfId="0" applyBorder="1" applyAlignment="1">
      <alignment vertical="top"/>
    </xf>
    <xf numFmtId="164" fontId="0" fillId="0" borderId="8" xfId="0" applyNumberFormat="1" applyBorder="1" applyAlignment="1">
      <alignment vertical="top" wrapText="1"/>
    </xf>
    <xf numFmtId="164" fontId="0" fillId="0" borderId="8" xfId="0" applyNumberFormat="1" applyBorder="1" applyAlignment="1">
      <alignment vertical="top"/>
    </xf>
    <xf numFmtId="0" fontId="0" fillId="0" borderId="5" xfId="0" applyBorder="1" applyAlignment="1">
      <alignment vertical="top"/>
    </xf>
    <xf numFmtId="0" fontId="10" fillId="0" borderId="3" xfId="0" applyFont="1" applyBorder="1" applyAlignment="1">
      <alignment vertical="top" wrapText="1"/>
    </xf>
    <xf numFmtId="0" fontId="12" fillId="0" borderId="3" xfId="0" applyFont="1" applyBorder="1" applyAlignment="1">
      <alignment vertical="top"/>
    </xf>
    <xf numFmtId="0" fontId="12" fillId="0" borderId="8" xfId="0" applyFont="1" applyBorder="1" applyAlignment="1">
      <alignment vertical="top"/>
    </xf>
    <xf numFmtId="164" fontId="0" fillId="6" borderId="8" xfId="0" applyNumberFormat="1" applyFill="1" applyBorder="1" applyAlignment="1">
      <alignment vertical="top"/>
    </xf>
    <xf numFmtId="0" fontId="12" fillId="0" borderId="10" xfId="0" applyFont="1" applyBorder="1" applyAlignment="1">
      <alignment vertical="top"/>
    </xf>
    <xf numFmtId="0" fontId="12" fillId="0" borderId="11" xfId="0" applyFont="1" applyBorder="1" applyAlignment="1">
      <alignment vertical="top"/>
    </xf>
    <xf numFmtId="9" fontId="0" fillId="0" borderId="12" xfId="0" applyNumberFormat="1" applyBorder="1" applyAlignment="1">
      <alignment vertical="top" wrapText="1"/>
    </xf>
    <xf numFmtId="0" fontId="0" fillId="6" borderId="13" xfId="0" applyFill="1" applyBorder="1" applyAlignment="1">
      <alignment vertical="top"/>
    </xf>
    <xf numFmtId="9" fontId="0" fillId="0" borderId="14" xfId="0" applyNumberFormat="1" applyBorder="1" applyAlignment="1">
      <alignment vertical="top" wrapText="1"/>
    </xf>
    <xf numFmtId="0" fontId="0" fillId="6" borderId="15" xfId="0" applyFill="1" applyBorder="1" applyAlignment="1">
      <alignment vertical="top"/>
    </xf>
    <xf numFmtId="0" fontId="12" fillId="0" borderId="16" xfId="0" applyFont="1" applyBorder="1" applyAlignment="1">
      <alignment vertical="top"/>
    </xf>
    <xf numFmtId="9" fontId="0" fillId="0" borderId="17" xfId="0" applyNumberFormat="1" applyBorder="1" applyAlignment="1">
      <alignment vertical="top" wrapText="1"/>
    </xf>
    <xf numFmtId="0" fontId="13" fillId="7" borderId="0" xfId="0" applyFont="1" applyFill="1" applyAlignment="1">
      <alignment vertical="top"/>
    </xf>
    <xf numFmtId="0" fontId="14" fillId="0" borderId="0" xfId="0" applyFont="1" applyAlignment="1">
      <alignment vertical="top"/>
    </xf>
    <xf numFmtId="0" fontId="13" fillId="7" borderId="3" xfId="0" applyFont="1" applyFill="1" applyBorder="1" applyAlignment="1">
      <alignment vertical="top"/>
    </xf>
    <xf numFmtId="0" fontId="14" fillId="7" borderId="3" xfId="0" applyFont="1" applyFill="1" applyBorder="1" applyAlignment="1">
      <alignment vertical="top"/>
    </xf>
    <xf numFmtId="0" fontId="14" fillId="0" borderId="3" xfId="0" applyFont="1" applyBorder="1" applyAlignment="1">
      <alignment vertical="top"/>
    </xf>
    <xf numFmtId="0" fontId="14" fillId="0" borderId="6" xfId="0" applyFont="1" applyBorder="1" applyAlignment="1">
      <alignment vertical="top"/>
    </xf>
    <xf numFmtId="0" fontId="13" fillId="7" borderId="8" xfId="0" applyFont="1" applyFill="1" applyBorder="1" applyAlignment="1">
      <alignment vertical="top"/>
    </xf>
    <xf numFmtId="0" fontId="14" fillId="0" borderId="1" xfId="0" applyFont="1" applyBorder="1" applyAlignment="1">
      <alignment vertical="top"/>
    </xf>
    <xf numFmtId="0" fontId="13" fillId="7" borderId="7" xfId="0" applyFont="1" applyFill="1" applyBorder="1" applyAlignment="1">
      <alignment vertical="top"/>
    </xf>
    <xf numFmtId="0" fontId="14" fillId="0" borderId="2" xfId="0" applyFont="1" applyBorder="1" applyAlignment="1">
      <alignment horizontal="left" vertical="top" wrapText="1"/>
    </xf>
    <xf numFmtId="0" fontId="14" fillId="0" borderId="6" xfId="0" applyFont="1" applyBorder="1" applyAlignment="1">
      <alignment vertical="top" wrapText="1"/>
    </xf>
    <xf numFmtId="0" fontId="14" fillId="16" borderId="3" xfId="0" applyFont="1" applyFill="1" applyBorder="1" applyAlignment="1">
      <alignment vertical="top" wrapText="1"/>
    </xf>
    <xf numFmtId="0" fontId="14" fillId="0" borderId="3" xfId="0" applyFont="1" applyBorder="1" applyAlignment="1">
      <alignment vertical="top" wrapText="1"/>
    </xf>
    <xf numFmtId="0" fontId="14" fillId="0" borderId="8" xfId="0" applyFont="1" applyBorder="1" applyAlignment="1">
      <alignment vertical="top" wrapText="1"/>
    </xf>
    <xf numFmtId="164" fontId="14" fillId="0" borderId="8" xfId="0" applyNumberFormat="1" applyFont="1" applyBorder="1" applyAlignment="1">
      <alignment vertical="top" wrapText="1"/>
    </xf>
    <xf numFmtId="164" fontId="14" fillId="0" borderId="8" xfId="0" applyNumberFormat="1" applyFont="1" applyBorder="1" applyAlignment="1">
      <alignment vertical="top"/>
    </xf>
    <xf numFmtId="0" fontId="14" fillId="0" borderId="8" xfId="0" applyFont="1" applyBorder="1" applyAlignment="1">
      <alignment vertical="top"/>
    </xf>
    <xf numFmtId="0" fontId="14" fillId="0" borderId="5" xfId="0" applyFont="1" applyBorder="1" applyAlignment="1">
      <alignment vertical="top"/>
    </xf>
    <xf numFmtId="0" fontId="14" fillId="2" borderId="8" xfId="0" applyFont="1" applyFill="1" applyBorder="1" applyAlignment="1">
      <alignment vertical="top"/>
    </xf>
    <xf numFmtId="164" fontId="14" fillId="2" borderId="8" xfId="0" applyNumberFormat="1" applyFont="1" applyFill="1" applyBorder="1" applyAlignment="1">
      <alignment vertical="top"/>
    </xf>
    <xf numFmtId="0" fontId="14" fillId="2" borderId="3" xfId="0" applyFont="1" applyFill="1" applyBorder="1" applyAlignment="1">
      <alignment vertical="top"/>
    </xf>
    <xf numFmtId="9" fontId="14" fillId="2" borderId="3" xfId="0" applyNumberFormat="1" applyFont="1" applyFill="1" applyBorder="1" applyAlignment="1">
      <alignment vertical="top"/>
    </xf>
    <xf numFmtId="164" fontId="14" fillId="2" borderId="3" xfId="0" applyNumberFormat="1" applyFont="1" applyFill="1" applyBorder="1" applyAlignment="1">
      <alignment vertical="top"/>
    </xf>
    <xf numFmtId="0" fontId="15" fillId="0" borderId="11" xfId="0" applyFont="1" applyBorder="1" applyAlignment="1">
      <alignment vertical="top"/>
    </xf>
    <xf numFmtId="9" fontId="14" fillId="0" borderId="12" xfId="0" applyNumberFormat="1" applyFont="1" applyBorder="1" applyAlignment="1">
      <alignment vertical="top" wrapText="1"/>
    </xf>
    <xf numFmtId="0" fontId="15" fillId="0" borderId="3" xfId="0" applyFont="1" applyBorder="1" applyAlignment="1">
      <alignment vertical="top"/>
    </xf>
    <xf numFmtId="9" fontId="14" fillId="0" borderId="14" xfId="0" applyNumberFormat="1" applyFont="1" applyBorder="1" applyAlignment="1">
      <alignment vertical="top" wrapText="1"/>
    </xf>
    <xf numFmtId="9" fontId="14" fillId="0" borderId="17" xfId="0" applyNumberFormat="1" applyFont="1" applyBorder="1" applyAlignment="1">
      <alignment vertical="top" wrapText="1"/>
    </xf>
    <xf numFmtId="0" fontId="0" fillId="3" borderId="0" xfId="0" applyFill="1"/>
    <xf numFmtId="0" fontId="1" fillId="3" borderId="0" xfId="0" applyFont="1" applyFill="1"/>
    <xf numFmtId="0" fontId="17" fillId="3" borderId="0" xfId="0" applyFont="1" applyFill="1"/>
    <xf numFmtId="0" fontId="0" fillId="3" borderId="0" xfId="0" applyFill="1" applyAlignment="1">
      <alignment wrapText="1"/>
    </xf>
    <xf numFmtId="0" fontId="18" fillId="0" borderId="0" xfId="0" applyFont="1"/>
    <xf numFmtId="0" fontId="18" fillId="0" borderId="0" xfId="0" applyFont="1" applyAlignment="1">
      <alignment vertical="top"/>
    </xf>
    <xf numFmtId="0" fontId="18" fillId="0" borderId="3" xfId="0" applyFont="1" applyBorder="1" applyAlignment="1">
      <alignment vertical="top" wrapText="1"/>
    </xf>
    <xf numFmtId="0" fontId="18" fillId="3" borderId="3" xfId="0" applyFont="1" applyFill="1" applyBorder="1" applyAlignment="1">
      <alignment vertical="top" wrapText="1"/>
    </xf>
    <xf numFmtId="0" fontId="18" fillId="0" borderId="3" xfId="0" applyFont="1" applyBorder="1" applyAlignment="1">
      <alignment vertical="top"/>
    </xf>
    <xf numFmtId="0" fontId="22" fillId="14" borderId="3" xfId="0" applyFont="1" applyFill="1" applyBorder="1"/>
    <xf numFmtId="9" fontId="22" fillId="0" borderId="3" xfId="0" applyNumberFormat="1" applyFont="1" applyBorder="1"/>
    <xf numFmtId="0" fontId="22" fillId="15" borderId="3" xfId="0" applyFont="1" applyFill="1" applyBorder="1"/>
    <xf numFmtId="0" fontId="18" fillId="3" borderId="0" xfId="0" applyFont="1" applyFill="1"/>
    <xf numFmtId="0" fontId="16" fillId="3" borderId="0" xfId="1" applyFill="1" applyAlignment="1">
      <alignment wrapText="1"/>
    </xf>
    <xf numFmtId="0" fontId="0" fillId="3" borderId="0" xfId="0" applyFill="1" applyAlignment="1">
      <alignment vertical="top" wrapText="1"/>
    </xf>
    <xf numFmtId="0" fontId="2" fillId="3" borderId="0" xfId="0" applyFont="1" applyFill="1"/>
    <xf numFmtId="0" fontId="28" fillId="3" borderId="0" xfId="0" applyFont="1" applyFill="1" applyAlignment="1">
      <alignment wrapText="1"/>
    </xf>
    <xf numFmtId="0" fontId="28" fillId="3" borderId="0" xfId="0" applyFont="1" applyFill="1"/>
    <xf numFmtId="0" fontId="30" fillId="3" borderId="0" xfId="0" applyFont="1" applyFill="1" applyAlignment="1">
      <alignment wrapText="1"/>
    </xf>
    <xf numFmtId="0" fontId="31" fillId="3" borderId="0" xfId="0" applyFont="1" applyFill="1" applyAlignment="1">
      <alignment wrapText="1"/>
    </xf>
    <xf numFmtId="0" fontId="3" fillId="3" borderId="8" xfId="0" applyFont="1" applyFill="1" applyBorder="1" applyAlignment="1">
      <alignment vertical="top" wrapText="1"/>
    </xf>
    <xf numFmtId="0" fontId="10" fillId="3" borderId="3" xfId="0" applyFont="1" applyFill="1" applyBorder="1" applyAlignment="1">
      <alignment vertical="top" wrapText="1"/>
    </xf>
    <xf numFmtId="0" fontId="33" fillId="3" borderId="0" xfId="0" applyFont="1" applyFill="1"/>
    <xf numFmtId="0" fontId="3" fillId="0" borderId="8" xfId="0" applyFont="1" applyBorder="1" applyAlignment="1">
      <alignment vertical="top" wrapText="1"/>
    </xf>
    <xf numFmtId="6" fontId="3" fillId="0" borderId="3" xfId="0" applyNumberFormat="1" applyFont="1" applyBorder="1" applyAlignment="1">
      <alignment horizontal="right" vertical="top" wrapText="1"/>
    </xf>
    <xf numFmtId="8" fontId="3" fillId="0" borderId="3" xfId="0" applyNumberFormat="1" applyFont="1" applyBorder="1" applyAlignment="1">
      <alignment vertical="top"/>
    </xf>
    <xf numFmtId="0" fontId="20" fillId="3" borderId="0" xfId="0" applyFont="1" applyFill="1" applyAlignment="1">
      <alignment horizontal="left" vertical="top" wrapText="1"/>
    </xf>
    <xf numFmtId="0" fontId="18" fillId="3" borderId="0" xfId="0" applyFont="1" applyFill="1" applyAlignment="1">
      <alignment horizontal="left" vertical="top" wrapText="1"/>
    </xf>
    <xf numFmtId="0" fontId="25" fillId="0" borderId="5" xfId="0" applyFont="1" applyBorder="1" applyAlignment="1">
      <alignment horizontal="center"/>
    </xf>
    <xf numFmtId="0" fontId="25" fillId="0" borderId="9" xfId="0" applyFont="1" applyBorder="1" applyAlignment="1">
      <alignment horizontal="center"/>
    </xf>
    <xf numFmtId="0" fontId="13" fillId="8" borderId="18" xfId="0" applyFont="1" applyFill="1" applyBorder="1" applyAlignment="1">
      <alignment horizontal="center" vertical="center"/>
    </xf>
    <xf numFmtId="0" fontId="13" fillId="8" borderId="19" xfId="0" applyFont="1" applyFill="1" applyBorder="1" applyAlignment="1">
      <alignment horizontal="center" vertical="center"/>
    </xf>
    <xf numFmtId="0" fontId="13" fillId="8" borderId="20" xfId="0" applyFont="1" applyFill="1" applyBorder="1" applyAlignment="1">
      <alignment horizontal="center" vertical="center"/>
    </xf>
    <xf numFmtId="0" fontId="34" fillId="3" borderId="0" xfId="0" applyFont="1" applyFill="1" applyAlignment="1">
      <alignment wrapText="1"/>
    </xf>
    <xf numFmtId="0" fontId="28" fillId="3" borderId="0" xfId="0" applyFont="1" applyFill="1" applyAlignment="1">
      <alignment vertical="center" wrapText="1"/>
    </xf>
    <xf numFmtId="0" fontId="35" fillId="3" borderId="0" xfId="0" applyFont="1" applyFill="1" applyAlignment="1">
      <alignment wrapText="1"/>
    </xf>
    <xf numFmtId="0" fontId="15" fillId="0" borderId="16" xfId="0" applyFont="1" applyBorder="1" applyAlignment="1">
      <alignment vertical="top" wrapText="1"/>
    </xf>
    <xf numFmtId="0" fontId="16" fillId="3" borderId="0" xfId="1" applyFill="1"/>
    <xf numFmtId="0" fontId="21" fillId="8" borderId="4" xfId="0" applyFont="1" applyFill="1" applyBorder="1" applyAlignment="1">
      <alignment vertical="top"/>
    </xf>
    <xf numFmtId="0" fontId="17" fillId="3" borderId="0"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24" xfId="0" applyFont="1" applyFill="1" applyBorder="1" applyAlignment="1">
      <alignment horizontal="center" vertical="center"/>
    </xf>
    <xf numFmtId="0" fontId="17" fillId="3" borderId="25" xfId="0" applyFont="1" applyFill="1" applyBorder="1" applyAlignment="1">
      <alignment horizontal="center" vertical="center"/>
    </xf>
    <xf numFmtId="0" fontId="21" fillId="8" borderId="26" xfId="0" applyFont="1" applyFill="1" applyBorder="1" applyAlignment="1">
      <alignment horizontal="center"/>
    </xf>
    <xf numFmtId="0" fontId="21" fillId="8" borderId="27" xfId="0" applyFont="1" applyFill="1" applyBorder="1" applyAlignment="1">
      <alignment vertical="top"/>
    </xf>
    <xf numFmtId="0" fontId="18" fillId="0" borderId="29" xfId="0" applyFont="1" applyBorder="1" applyAlignment="1">
      <alignment horizontal="left" vertical="top" wrapText="1"/>
    </xf>
    <xf numFmtId="0" fontId="18" fillId="3" borderId="29" xfId="0" applyFont="1" applyFill="1" applyBorder="1" applyAlignment="1">
      <alignment vertical="top" wrapText="1"/>
    </xf>
    <xf numFmtId="0" fontId="18" fillId="0" borderId="29" xfId="0" applyFont="1" applyBorder="1" applyAlignment="1">
      <alignment vertical="top"/>
    </xf>
    <xf numFmtId="0" fontId="18" fillId="0" borderId="31" xfId="0" applyFont="1" applyBorder="1" applyAlignment="1">
      <alignment vertical="top"/>
    </xf>
    <xf numFmtId="0" fontId="18" fillId="0" borderId="32" xfId="0" applyFont="1" applyBorder="1" applyAlignment="1">
      <alignment vertical="top"/>
    </xf>
    <xf numFmtId="0" fontId="21" fillId="4" borderId="28" xfId="0" applyFont="1" applyFill="1" applyBorder="1" applyAlignment="1">
      <alignment horizontal="center" vertical="center"/>
    </xf>
    <xf numFmtId="0" fontId="21" fillId="7" borderId="28" xfId="0" applyFont="1" applyFill="1" applyBorder="1" applyAlignment="1">
      <alignment horizontal="center" vertical="center"/>
    </xf>
    <xf numFmtId="0" fontId="21" fillId="8" borderId="28" xfId="0" applyFont="1" applyFill="1" applyBorder="1" applyAlignment="1">
      <alignment horizontal="center" vertical="center"/>
    </xf>
    <xf numFmtId="0" fontId="21" fillId="8" borderId="30" xfId="0" applyFont="1" applyFill="1" applyBorder="1" applyAlignment="1">
      <alignment horizontal="center" vertical="center"/>
    </xf>
    <xf numFmtId="0" fontId="36" fillId="3" borderId="33" xfId="0" applyFont="1" applyFill="1" applyBorder="1" applyAlignment="1">
      <alignment horizontal="center" vertical="center"/>
    </xf>
    <xf numFmtId="0" fontId="37" fillId="0" borderId="7" xfId="0" applyFont="1" applyBorder="1" applyAlignment="1">
      <alignment vertical="center" wrapText="1"/>
    </xf>
    <xf numFmtId="0" fontId="26" fillId="9" borderId="34" xfId="0" applyFont="1" applyFill="1" applyBorder="1"/>
    <xf numFmtId="0" fontId="27" fillId="10" borderId="34" xfId="0" applyFont="1" applyFill="1" applyBorder="1"/>
    <xf numFmtId="0" fontId="27" fillId="10" borderId="35" xfId="0" applyFont="1" applyFill="1" applyBorder="1"/>
    <xf numFmtId="0" fontId="22" fillId="0" borderId="37" xfId="0" applyFont="1" applyBorder="1"/>
    <xf numFmtId="0" fontId="22" fillId="13" borderId="36" xfId="0" applyFont="1" applyFill="1" applyBorder="1"/>
    <xf numFmtId="0" fontId="37" fillId="0" borderId="38" xfId="0" applyFont="1" applyBorder="1" applyAlignment="1">
      <alignment vertical="center" wrapText="1"/>
    </xf>
    <xf numFmtId="0" fontId="36" fillId="3" borderId="21" xfId="0" applyFont="1" applyFill="1" applyBorder="1" applyAlignment="1">
      <alignment horizontal="center" vertical="center"/>
    </xf>
    <xf numFmtId="0" fontId="36" fillId="3" borderId="22" xfId="0" applyFont="1" applyFill="1" applyBorder="1" applyAlignment="1">
      <alignment horizontal="center" vertical="center"/>
    </xf>
    <xf numFmtId="0" fontId="36" fillId="3" borderId="23" xfId="0" applyFont="1" applyFill="1" applyBorder="1" applyAlignment="1">
      <alignment horizontal="center" vertical="center"/>
    </xf>
    <xf numFmtId="0" fontId="36" fillId="3" borderId="24" xfId="0" applyFont="1" applyFill="1" applyBorder="1" applyAlignment="1">
      <alignment horizontal="center" vertical="center"/>
    </xf>
    <xf numFmtId="0" fontId="36" fillId="3" borderId="0" xfId="0" applyFont="1" applyFill="1" applyBorder="1" applyAlignment="1">
      <alignment horizontal="center" vertical="center"/>
    </xf>
    <xf numFmtId="0" fontId="36" fillId="3" borderId="25" xfId="0" applyFont="1" applyFill="1" applyBorder="1" applyAlignment="1">
      <alignment horizontal="center" vertical="center"/>
    </xf>
    <xf numFmtId="0" fontId="36" fillId="3" borderId="39" xfId="0" applyFont="1" applyFill="1" applyBorder="1" applyAlignment="1">
      <alignment horizontal="center" vertical="center"/>
    </xf>
    <xf numFmtId="0" fontId="36" fillId="3" borderId="40" xfId="0" applyFont="1" applyFill="1" applyBorder="1" applyAlignment="1">
      <alignment horizontal="center" vertical="center"/>
    </xf>
    <xf numFmtId="0" fontId="26" fillId="9" borderId="41" xfId="0" applyFont="1" applyFill="1" applyBorder="1" applyAlignment="1">
      <alignment wrapText="1"/>
    </xf>
    <xf numFmtId="0" fontId="27" fillId="11" borderId="32" xfId="0" applyFont="1" applyFill="1" applyBorder="1" applyAlignment="1">
      <alignment wrapText="1"/>
    </xf>
    <xf numFmtId="0" fontId="22" fillId="13" borderId="42" xfId="0" quotePrefix="1" applyFont="1" applyFill="1" applyBorder="1" applyAlignment="1">
      <alignment wrapText="1"/>
    </xf>
    <xf numFmtId="0" fontId="22" fillId="0" borderId="43" xfId="0" applyFont="1" applyBorder="1" applyAlignment="1">
      <alignment wrapText="1"/>
    </xf>
    <xf numFmtId="0" fontId="37" fillId="0" borderId="44" xfId="0" applyFont="1" applyBorder="1" applyAlignment="1">
      <alignment vertical="center" wrapText="1"/>
    </xf>
    <xf numFmtId="0" fontId="22" fillId="0" borderId="45" xfId="0" applyFont="1" applyBorder="1" applyAlignment="1">
      <alignment wrapText="1"/>
    </xf>
    <xf numFmtId="0" fontId="22" fillId="14" borderId="29" xfId="0" applyFont="1" applyFill="1" applyBorder="1" applyAlignment="1">
      <alignment wrapText="1"/>
    </xf>
    <xf numFmtId="0" fontId="22" fillId="15" borderId="29" xfId="0" applyFont="1" applyFill="1" applyBorder="1" applyAlignment="1">
      <alignment wrapText="1"/>
    </xf>
    <xf numFmtId="9" fontId="22" fillId="6" borderId="29" xfId="0" applyNumberFormat="1" applyFont="1" applyFill="1" applyBorder="1" applyAlignment="1">
      <alignment wrapText="1"/>
    </xf>
    <xf numFmtId="9" fontId="22" fillId="0" borderId="29" xfId="0" applyNumberFormat="1" applyFont="1" applyBorder="1" applyAlignment="1">
      <alignment wrapText="1"/>
    </xf>
    <xf numFmtId="0" fontId="25" fillId="0" borderId="46" xfId="0" applyFont="1" applyBorder="1" applyAlignment="1">
      <alignment horizontal="center"/>
    </xf>
    <xf numFmtId="9" fontId="22" fillId="0" borderId="29" xfId="0" applyNumberFormat="1" applyFont="1" applyBorder="1"/>
    <xf numFmtId="0" fontId="8" fillId="0" borderId="31" xfId="0" applyFont="1" applyBorder="1"/>
    <xf numFmtId="0" fontId="8" fillId="0" borderId="32" xfId="0" applyFont="1" applyBorder="1" applyAlignment="1">
      <alignment wrapText="1"/>
    </xf>
    <xf numFmtId="0" fontId="38" fillId="0" borderId="47" xfId="0" applyFont="1" applyBorder="1" applyAlignment="1">
      <alignment vertical="center" wrapText="1"/>
    </xf>
    <xf numFmtId="0" fontId="24" fillId="0" borderId="48" xfId="0" applyFont="1" applyBorder="1" applyAlignment="1">
      <alignment vertical="center"/>
    </xf>
    <xf numFmtId="0" fontId="24" fillId="0" borderId="49" xfId="0" applyFont="1" applyBorder="1" applyAlignment="1">
      <alignment vertical="center"/>
    </xf>
    <xf numFmtId="0" fontId="24" fillId="0" borderId="2" xfId="0" applyFont="1" applyBorder="1" applyAlignment="1">
      <alignment vertical="center"/>
    </xf>
    <xf numFmtId="0" fontId="23" fillId="14" borderId="6" xfId="0" applyFont="1" applyFill="1" applyBorder="1"/>
    <xf numFmtId="0" fontId="22" fillId="0" borderId="6" xfId="0" applyFont="1" applyBorder="1"/>
    <xf numFmtId="0" fontId="40" fillId="14" borderId="6" xfId="0" applyFont="1" applyFill="1" applyBorder="1"/>
    <xf numFmtId="0" fontId="8" fillId="0" borderId="35" xfId="0" applyFont="1" applyBorder="1"/>
    <xf numFmtId="0" fontId="23" fillId="12" borderId="51" xfId="0" applyFont="1" applyFill="1" applyBorder="1" applyAlignment="1">
      <alignment horizontal="left" vertical="center"/>
    </xf>
    <xf numFmtId="0" fontId="23" fillId="12" borderId="52" xfId="0" applyFont="1" applyFill="1" applyBorder="1" applyAlignment="1">
      <alignment horizontal="left" vertical="center"/>
    </xf>
    <xf numFmtId="0" fontId="23" fillId="14" borderId="52" xfId="0" applyFont="1" applyFill="1" applyBorder="1" applyAlignment="1">
      <alignment horizontal="left" vertical="center" wrapText="1"/>
    </xf>
    <xf numFmtId="0" fontId="23" fillId="14" borderId="53" xfId="0" applyFont="1" applyFill="1" applyBorder="1" applyAlignment="1">
      <alignment horizontal="left" vertical="center" wrapText="1"/>
    </xf>
    <xf numFmtId="0" fontId="23" fillId="14" borderId="50" xfId="0" applyFont="1" applyFill="1" applyBorder="1"/>
    <xf numFmtId="0" fontId="22" fillId="14" borderId="4" xfId="0" applyFont="1" applyFill="1" applyBorder="1"/>
    <xf numFmtId="0" fontId="22" fillId="14" borderId="27" xfId="0" applyFont="1" applyFill="1" applyBorder="1" applyAlignment="1">
      <alignment wrapText="1"/>
    </xf>
    <xf numFmtId="0" fontId="23" fillId="12" borderId="53" xfId="0" applyFont="1" applyFill="1" applyBorder="1" applyAlignment="1">
      <alignment horizontal="left" vertical="center"/>
    </xf>
    <xf numFmtId="0" fontId="22" fillId="0" borderId="37" xfId="0" applyFont="1" applyBorder="1" applyAlignment="1">
      <alignment vertical="center" wrapText="1"/>
    </xf>
    <xf numFmtId="0" fontId="22" fillId="0" borderId="43" xfId="0" applyFont="1" applyBorder="1" applyAlignment="1">
      <alignment vertical="top" wrapText="1"/>
    </xf>
    <xf numFmtId="0" fontId="37" fillId="15" borderId="3" xfId="0" applyFont="1" applyFill="1" applyBorder="1"/>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304800</xdr:colOff>
      <xdr:row>1</xdr:row>
      <xdr:rowOff>171450</xdr:rowOff>
    </xdr:to>
    <xdr:pic>
      <xdr:nvPicPr>
        <xdr:cNvPr id="2" name="Picture 1">
          <a:extLst>
            <a:ext uri="{FF2B5EF4-FFF2-40B4-BE49-F238E27FC236}">
              <a16:creationId xmlns:a16="http://schemas.microsoft.com/office/drawing/2014/main" id="{4E81CB86-B7CC-F80D-BF33-3614E4E1FD14}"/>
            </a:ext>
          </a:extLst>
        </xdr:cNvPr>
        <xdr:cNvPicPr>
          <a:picLocks noChangeAspect="1"/>
        </xdr:cNvPicPr>
      </xdr:nvPicPr>
      <xdr:blipFill>
        <a:blip xmlns:r="http://schemas.openxmlformats.org/officeDocument/2006/relationships" r:embed="rId1"/>
        <a:srcRect b="87850"/>
        <a:stretch/>
      </xdr:blipFill>
      <xdr:spPr>
        <a:xfrm>
          <a:off x="0" y="85725"/>
          <a:ext cx="30480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142875</xdr:rowOff>
    </xdr:from>
    <xdr:to>
      <xdr:col>1</xdr:col>
      <xdr:colOff>2447925</xdr:colOff>
      <xdr:row>4</xdr:row>
      <xdr:rowOff>180975</xdr:rowOff>
    </xdr:to>
    <xdr:pic>
      <xdr:nvPicPr>
        <xdr:cNvPr id="2" name="Picture 1">
          <a:extLst>
            <a:ext uri="{FF2B5EF4-FFF2-40B4-BE49-F238E27FC236}">
              <a16:creationId xmlns:a16="http://schemas.microsoft.com/office/drawing/2014/main" id="{DFFD0CB9-8635-4E76-B792-88D37A77CA97}"/>
            </a:ext>
          </a:extLst>
        </xdr:cNvPr>
        <xdr:cNvPicPr>
          <a:picLocks noChangeAspect="1"/>
        </xdr:cNvPicPr>
      </xdr:nvPicPr>
      <xdr:blipFill>
        <a:blip xmlns:r="http://schemas.openxmlformats.org/officeDocument/2006/relationships" r:embed="rId1"/>
        <a:srcRect b="87850"/>
        <a:stretch/>
      </xdr:blipFill>
      <xdr:spPr>
        <a:xfrm>
          <a:off x="9525" y="142875"/>
          <a:ext cx="30480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58737</xdr:colOff>
      <xdr:row>0</xdr:row>
      <xdr:rowOff>0</xdr:rowOff>
    </xdr:from>
    <xdr:to>
      <xdr:col>1</xdr:col>
      <xdr:colOff>202406</xdr:colOff>
      <xdr:row>1</xdr:row>
      <xdr:rowOff>154782</xdr:rowOff>
    </xdr:to>
    <xdr:pic>
      <xdr:nvPicPr>
        <xdr:cNvPr id="2" name="Picture 1">
          <a:extLst>
            <a:ext uri="{FF2B5EF4-FFF2-40B4-BE49-F238E27FC236}">
              <a16:creationId xmlns:a16="http://schemas.microsoft.com/office/drawing/2014/main" id="{6A22F35B-73D8-4142-B79E-0BCCFE9000F9}"/>
            </a:ext>
          </a:extLst>
        </xdr:cNvPr>
        <xdr:cNvPicPr>
          <a:picLocks noChangeAspect="1"/>
        </xdr:cNvPicPr>
      </xdr:nvPicPr>
      <xdr:blipFill>
        <a:blip xmlns:r="http://schemas.openxmlformats.org/officeDocument/2006/relationships" r:embed="rId1"/>
        <a:srcRect b="87850"/>
        <a:stretch/>
      </xdr:blipFill>
      <xdr:spPr>
        <a:xfrm>
          <a:off x="58737" y="0"/>
          <a:ext cx="3036888" cy="8810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1219200</xdr:colOff>
      <xdr:row>1</xdr:row>
      <xdr:rowOff>11884</xdr:rowOff>
    </xdr:to>
    <xdr:pic>
      <xdr:nvPicPr>
        <xdr:cNvPr id="2" name="Picture 1">
          <a:extLst>
            <a:ext uri="{FF2B5EF4-FFF2-40B4-BE49-F238E27FC236}">
              <a16:creationId xmlns:a16="http://schemas.microsoft.com/office/drawing/2014/main" id="{CC17EDE0-DB12-40E4-8373-60F923287AEE}"/>
            </a:ext>
          </a:extLst>
        </xdr:cNvPr>
        <xdr:cNvPicPr>
          <a:picLocks noChangeAspect="1"/>
        </xdr:cNvPicPr>
      </xdr:nvPicPr>
      <xdr:blipFill>
        <a:blip xmlns:r="http://schemas.openxmlformats.org/officeDocument/2006/relationships" r:embed="rId1"/>
        <a:srcRect b="87850"/>
        <a:stretch/>
      </xdr:blipFill>
      <xdr:spPr>
        <a:xfrm>
          <a:off x="0" y="1"/>
          <a:ext cx="2352675" cy="6818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3</xdr:row>
      <xdr:rowOff>171450</xdr:rowOff>
    </xdr:to>
    <xdr:pic>
      <xdr:nvPicPr>
        <xdr:cNvPr id="2" name="Picture 1">
          <a:extLst>
            <a:ext uri="{FF2B5EF4-FFF2-40B4-BE49-F238E27FC236}">
              <a16:creationId xmlns:a16="http://schemas.microsoft.com/office/drawing/2014/main" id="{41D4FB0E-3469-4556-9CAE-97986BA34486}"/>
            </a:ext>
          </a:extLst>
        </xdr:cNvPr>
        <xdr:cNvPicPr>
          <a:picLocks noChangeAspect="1"/>
        </xdr:cNvPicPr>
      </xdr:nvPicPr>
      <xdr:blipFill>
        <a:blip xmlns:r="http://schemas.openxmlformats.org/officeDocument/2006/relationships" r:embed="rId1"/>
        <a:srcRect b="87850"/>
        <a:stretch/>
      </xdr:blipFill>
      <xdr:spPr>
        <a:xfrm>
          <a:off x="0" y="0"/>
          <a:ext cx="2505075" cy="7429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44CF9-D42C-4085-9824-732F079514DE}">
  <dimension ref="B1:F19"/>
  <sheetViews>
    <sheetView topLeftCell="A3" workbookViewId="0">
      <selection activeCell="B19" sqref="B19"/>
    </sheetView>
  </sheetViews>
  <sheetFormatPr defaultColWidth="9.1796875" defaultRowHeight="14.5" x14ac:dyDescent="0.35"/>
  <cols>
    <col min="1" max="1" width="4.54296875" style="86" customWidth="1"/>
    <col min="2" max="2" width="36.54296875" style="86" bestFit="1" customWidth="1"/>
    <col min="3" max="5" width="9.1796875" style="86"/>
    <col min="6" max="6" width="35.26953125" style="86" bestFit="1" customWidth="1"/>
    <col min="7" max="16384" width="9.1796875" style="86"/>
  </cols>
  <sheetData>
    <row r="1" spans="2:6" ht="65.25" customHeight="1" x14ac:dyDescent="0.35"/>
    <row r="3" spans="2:6" ht="26" x14ac:dyDescent="0.6">
      <c r="B3" s="88" t="s">
        <v>0</v>
      </c>
    </row>
    <row r="4" spans="2:6" x14ac:dyDescent="0.35">
      <c r="B4" s="86" t="s">
        <v>1</v>
      </c>
    </row>
    <row r="5" spans="2:6" x14ac:dyDescent="0.35">
      <c r="B5" s="86" t="s">
        <v>2</v>
      </c>
    </row>
    <row r="7" spans="2:6" ht="26" x14ac:dyDescent="0.6">
      <c r="B7" s="108" t="s">
        <v>3</v>
      </c>
    </row>
    <row r="8" spans="2:6" ht="78" customHeight="1" x14ac:dyDescent="0.35">
      <c r="B8" s="112" t="s">
        <v>4</v>
      </c>
      <c r="C8" s="113"/>
      <c r="D8" s="113"/>
      <c r="E8" s="113"/>
      <c r="F8" s="113"/>
    </row>
    <row r="9" spans="2:6" x14ac:dyDescent="0.35">
      <c r="B9" s="87" t="s">
        <v>5</v>
      </c>
    </row>
    <row r="10" spans="2:6" x14ac:dyDescent="0.35">
      <c r="B10" s="123" t="s">
        <v>6</v>
      </c>
    </row>
    <row r="11" spans="2:6" x14ac:dyDescent="0.35">
      <c r="B11" s="123" t="s">
        <v>7</v>
      </c>
    </row>
    <row r="12" spans="2:6" x14ac:dyDescent="0.35">
      <c r="B12" s="123" t="s">
        <v>8</v>
      </c>
    </row>
    <row r="13" spans="2:6" x14ac:dyDescent="0.35">
      <c r="B13" s="123" t="s">
        <v>9</v>
      </c>
    </row>
    <row r="14" spans="2:6" ht="29" x14ac:dyDescent="0.35">
      <c r="B14" s="99" t="s">
        <v>10</v>
      </c>
    </row>
    <row r="15" spans="2:6" x14ac:dyDescent="0.35">
      <c r="B15" s="123" t="s">
        <v>11</v>
      </c>
    </row>
    <row r="17" spans="2:2" x14ac:dyDescent="0.35">
      <c r="B17" s="87" t="s">
        <v>12</v>
      </c>
    </row>
    <row r="18" spans="2:2" x14ac:dyDescent="0.35">
      <c r="B18" s="86" t="s">
        <v>13</v>
      </c>
    </row>
    <row r="19" spans="2:2" x14ac:dyDescent="0.35">
      <c r="B19" s="86" t="s">
        <v>14</v>
      </c>
    </row>
  </sheetData>
  <mergeCells count="1">
    <mergeCell ref="B8:F8"/>
  </mergeCells>
  <hyperlinks>
    <hyperlink ref="B10" location="'Proposal Submission Process'!A1" display="Proposal Submission Process" xr:uid="{8C13E20F-03A4-4C14-827D-36A71E668E6C}"/>
    <hyperlink ref="B11" location="'Cyvatar Packages H1 2025'!A1" display="Cyvatar Packages Summary Table" xr:uid="{E0F1623F-1F63-4604-8558-581E8949036F}"/>
    <hyperlink ref="B12" location="'Resale Discounts'!A1" display="Resale Discount  &amp; Requirements Table" xr:uid="{FD9264F9-A0B7-4253-9823-54FAE652B89C}"/>
    <hyperlink ref="B13" location="'Cyvatar Solutions Summary Table'!A1" display="Cyvatar Solutions Summary Table" xr:uid="{026FC792-5242-4FDA-9880-A02455BD4DCE}"/>
    <hyperlink ref="B14" location="'Proposal Standard or Exc. Packs'!A1" display="Proposal Template for Standard &amp; Exclusive Packages" xr:uid="{41B90599-9657-481B-88E1-C7A8998F79B2}"/>
    <hyperlink ref="B15" location="'Proposal Custom Packs'!A1" display="Proposal Template for Custom Packages" xr:uid="{A79B26D1-55E0-4F39-BDB2-52601C7D1C5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D6E0-BC08-491A-B977-2AC3576C71D5}">
  <dimension ref="B6:E37"/>
  <sheetViews>
    <sheetView topLeftCell="A22" workbookViewId="0">
      <selection activeCell="E36" sqref="E36"/>
    </sheetView>
  </sheetViews>
  <sheetFormatPr defaultColWidth="9.1796875" defaultRowHeight="17.25" customHeight="1" x14ac:dyDescent="0.35"/>
  <cols>
    <col min="1" max="1" width="9.1796875" style="86"/>
    <col min="2" max="2" width="95.26953125" style="86" customWidth="1"/>
    <col min="3" max="4" width="9.1796875" style="86"/>
    <col min="5" max="5" width="92.7265625" style="86" customWidth="1"/>
    <col min="6" max="16384" width="9.1796875" style="86"/>
  </cols>
  <sheetData>
    <row r="6" spans="2:5" ht="25.5" customHeight="1" x14ac:dyDescent="0.6">
      <c r="B6" s="88" t="s">
        <v>6</v>
      </c>
    </row>
    <row r="8" spans="2:5" ht="17.25" customHeight="1" x14ac:dyDescent="0.5">
      <c r="B8" s="105" t="s">
        <v>15</v>
      </c>
      <c r="E8" s="105" t="s">
        <v>16</v>
      </c>
    </row>
    <row r="10" spans="2:5" ht="17.25" customHeight="1" x14ac:dyDescent="0.35">
      <c r="B10" s="101" t="s">
        <v>17</v>
      </c>
      <c r="E10" s="101" t="s">
        <v>17</v>
      </c>
    </row>
    <row r="11" spans="2:5" ht="43.5" customHeight="1" x14ac:dyDescent="0.35">
      <c r="B11" s="100" t="s">
        <v>18</v>
      </c>
      <c r="E11" s="100" t="s">
        <v>19</v>
      </c>
    </row>
    <row r="12" spans="2:5" ht="22.5" customHeight="1" x14ac:dyDescent="0.35">
      <c r="B12" s="100"/>
      <c r="E12" s="100"/>
    </row>
    <row r="13" spans="2:5" ht="17.25" customHeight="1" x14ac:dyDescent="0.35">
      <c r="B13" s="101" t="s">
        <v>20</v>
      </c>
      <c r="E13" s="101" t="s">
        <v>20</v>
      </c>
    </row>
    <row r="14" spans="2:5" ht="17.25" customHeight="1" x14ac:dyDescent="0.35">
      <c r="B14" s="86" t="s">
        <v>216</v>
      </c>
      <c r="E14" s="86" t="s">
        <v>215</v>
      </c>
    </row>
    <row r="15" spans="2:5" ht="42.75" customHeight="1" x14ac:dyDescent="0.35">
      <c r="B15" s="89" t="s">
        <v>21</v>
      </c>
      <c r="E15" s="89" t="s">
        <v>22</v>
      </c>
    </row>
    <row r="16" spans="2:5" ht="39" customHeight="1" x14ac:dyDescent="0.35">
      <c r="B16" s="119" t="s">
        <v>23</v>
      </c>
      <c r="E16" s="89" t="s">
        <v>24</v>
      </c>
    </row>
    <row r="18" spans="2:5" ht="17.25" customHeight="1" x14ac:dyDescent="0.35">
      <c r="B18" s="101" t="s">
        <v>25</v>
      </c>
      <c r="E18" s="101" t="s">
        <v>25</v>
      </c>
    </row>
    <row r="19" spans="2:5" ht="44.25" customHeight="1" x14ac:dyDescent="0.35">
      <c r="B19" s="120" t="s">
        <v>214</v>
      </c>
      <c r="E19" s="120" t="s">
        <v>26</v>
      </c>
    </row>
    <row r="20" spans="2:5" ht="29" x14ac:dyDescent="0.35">
      <c r="B20" s="100" t="s">
        <v>27</v>
      </c>
      <c r="E20" s="89" t="s">
        <v>27</v>
      </c>
    </row>
    <row r="21" spans="2:5" ht="89.25" customHeight="1" x14ac:dyDescent="0.35">
      <c r="B21" s="121" t="s">
        <v>217</v>
      </c>
      <c r="E21" s="121" t="s">
        <v>217</v>
      </c>
    </row>
    <row r="22" spans="2:5" ht="22.5" customHeight="1" x14ac:dyDescent="0.35"/>
    <row r="23" spans="2:5" ht="17.25" customHeight="1" x14ac:dyDescent="0.35">
      <c r="B23" s="101" t="s">
        <v>28</v>
      </c>
      <c r="E23" s="101" t="s">
        <v>29</v>
      </c>
    </row>
    <row r="24" spans="2:5" ht="50.25" customHeight="1" x14ac:dyDescent="0.35">
      <c r="B24" s="100" t="s">
        <v>30</v>
      </c>
      <c r="E24" s="100" t="s">
        <v>31</v>
      </c>
    </row>
    <row r="25" spans="2:5" ht="22.5" customHeight="1" x14ac:dyDescent="0.35">
      <c r="B25" s="103" t="s">
        <v>32</v>
      </c>
      <c r="E25" s="103" t="s">
        <v>32</v>
      </c>
    </row>
    <row r="26" spans="2:5" ht="36" customHeight="1" x14ac:dyDescent="0.35">
      <c r="B26" s="89" t="s">
        <v>33</v>
      </c>
      <c r="E26" s="89" t="s">
        <v>34</v>
      </c>
    </row>
    <row r="27" spans="2:5" ht="12.75" customHeight="1" x14ac:dyDescent="0.35">
      <c r="B27" s="99"/>
      <c r="E27" s="99"/>
    </row>
    <row r="28" spans="2:5" ht="33.75" customHeight="1" x14ac:dyDescent="0.35">
      <c r="B28" s="102" t="s">
        <v>35</v>
      </c>
      <c r="E28" s="102" t="s">
        <v>36</v>
      </c>
    </row>
    <row r="30" spans="2:5" ht="38.25" customHeight="1" x14ac:dyDescent="0.35">
      <c r="B30" s="104" t="s">
        <v>37</v>
      </c>
      <c r="E30" s="104" t="s">
        <v>38</v>
      </c>
    </row>
    <row r="31" spans="2:5" ht="15" customHeight="1" x14ac:dyDescent="0.35">
      <c r="B31" s="104"/>
      <c r="E31" s="104"/>
    </row>
    <row r="32" spans="2:5" ht="42" customHeight="1" x14ac:dyDescent="0.35">
      <c r="B32" s="102" t="s">
        <v>39</v>
      </c>
      <c r="E32" s="102" t="s">
        <v>39</v>
      </c>
    </row>
    <row r="33" spans="2:5" ht="32.25" customHeight="1" x14ac:dyDescent="0.35">
      <c r="B33" s="101" t="s">
        <v>40</v>
      </c>
      <c r="E33" s="101" t="s">
        <v>40</v>
      </c>
    </row>
    <row r="34" spans="2:5" ht="24" customHeight="1" x14ac:dyDescent="0.35">
      <c r="B34" s="89" t="s">
        <v>41</v>
      </c>
      <c r="E34" s="89" t="s">
        <v>41</v>
      </c>
    </row>
    <row r="35" spans="2:5" ht="17.25" customHeight="1" x14ac:dyDescent="0.35">
      <c r="B35" s="89" t="s">
        <v>42</v>
      </c>
      <c r="E35" s="89" t="s">
        <v>42</v>
      </c>
    </row>
    <row r="36" spans="2:5" ht="17.25" customHeight="1" x14ac:dyDescent="0.35">
      <c r="B36" s="86" t="s">
        <v>43</v>
      </c>
      <c r="E36" s="86" t="s">
        <v>43</v>
      </c>
    </row>
    <row r="37" spans="2:5" ht="38.5" customHeight="1" x14ac:dyDescent="0.35">
      <c r="B37" s="100" t="s">
        <v>44</v>
      </c>
      <c r="E37" s="100" t="s">
        <v>44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D3EB-9701-4D01-8F72-BC078E472C03}">
  <dimension ref="A1:J46"/>
  <sheetViews>
    <sheetView tabSelected="1" topLeftCell="A7" zoomScale="80" zoomScaleNormal="80" workbookViewId="0">
      <selection activeCell="E24" sqref="E24"/>
    </sheetView>
  </sheetViews>
  <sheetFormatPr defaultColWidth="24.7265625" defaultRowHeight="16" x14ac:dyDescent="0.4"/>
  <cols>
    <col min="1" max="1" width="41.453125" style="90" customWidth="1"/>
    <col min="2" max="6" width="37.453125" style="91" customWidth="1"/>
    <col min="7" max="10" width="24.7265625" style="86"/>
    <col min="11" max="16384" width="24.7265625" style="90"/>
  </cols>
  <sheetData>
    <row r="1" spans="1:6" ht="57" customHeight="1" x14ac:dyDescent="0.4">
      <c r="A1" s="126" t="s">
        <v>45</v>
      </c>
      <c r="B1" s="127"/>
      <c r="C1" s="127"/>
      <c r="D1" s="127"/>
      <c r="E1" s="127"/>
      <c r="F1" s="128"/>
    </row>
    <row r="2" spans="1:6" ht="15" customHeight="1" x14ac:dyDescent="0.4">
      <c r="A2" s="129"/>
      <c r="B2" s="125"/>
      <c r="C2" s="125"/>
      <c r="D2" s="125"/>
      <c r="E2" s="125"/>
      <c r="F2" s="130"/>
    </row>
    <row r="3" spans="1:6" hidden="1" x14ac:dyDescent="0.4">
      <c r="A3" s="129"/>
      <c r="B3" s="125"/>
      <c r="C3" s="125"/>
      <c r="D3" s="125"/>
      <c r="E3" s="125"/>
      <c r="F3" s="130"/>
    </row>
    <row r="4" spans="1:6" hidden="1" x14ac:dyDescent="0.4">
      <c r="A4" s="129"/>
      <c r="B4" s="125"/>
      <c r="C4" s="125"/>
      <c r="D4" s="125"/>
      <c r="E4" s="125"/>
      <c r="F4" s="130"/>
    </row>
    <row r="5" spans="1:6" ht="43.5" hidden="1" customHeight="1" x14ac:dyDescent="0.4">
      <c r="A5" s="129"/>
      <c r="B5" s="125"/>
      <c r="C5" s="125"/>
      <c r="D5" s="125"/>
      <c r="E5" s="125"/>
      <c r="F5" s="130"/>
    </row>
    <row r="6" spans="1:6" ht="23.5" x14ac:dyDescent="0.55000000000000004">
      <c r="A6" s="131" t="s">
        <v>46</v>
      </c>
      <c r="B6" s="124" t="s">
        <v>47</v>
      </c>
      <c r="C6" s="124" t="s">
        <v>48</v>
      </c>
      <c r="D6" s="124" t="s">
        <v>49</v>
      </c>
      <c r="E6" s="124" t="s">
        <v>50</v>
      </c>
      <c r="F6" s="132" t="s">
        <v>16</v>
      </c>
    </row>
    <row r="7" spans="1:6" ht="230.5" customHeight="1" x14ac:dyDescent="0.4">
      <c r="A7" s="138" t="s">
        <v>51</v>
      </c>
      <c r="B7" s="92" t="s">
        <v>220</v>
      </c>
      <c r="C7" s="92" t="s">
        <v>52</v>
      </c>
      <c r="D7" s="92" t="s">
        <v>221</v>
      </c>
      <c r="E7" s="92" t="s">
        <v>222</v>
      </c>
      <c r="F7" s="133" t="s">
        <v>53</v>
      </c>
    </row>
    <row r="8" spans="1:6" ht="176" x14ac:dyDescent="0.4">
      <c r="A8" s="139" t="s">
        <v>54</v>
      </c>
      <c r="B8" s="93" t="s">
        <v>219</v>
      </c>
      <c r="C8" s="93" t="s">
        <v>219</v>
      </c>
      <c r="D8" s="93" t="s">
        <v>219</v>
      </c>
      <c r="E8" s="93" t="s">
        <v>219</v>
      </c>
      <c r="F8" s="134" t="s">
        <v>218</v>
      </c>
    </row>
    <row r="9" spans="1:6" x14ac:dyDescent="0.4">
      <c r="A9" s="140" t="s">
        <v>55</v>
      </c>
      <c r="B9" s="94" t="s">
        <v>56</v>
      </c>
      <c r="C9" s="94" t="s">
        <v>56</v>
      </c>
      <c r="D9" s="94" t="s">
        <v>57</v>
      </c>
      <c r="E9" s="94" t="s">
        <v>57</v>
      </c>
      <c r="F9" s="135" t="s">
        <v>57</v>
      </c>
    </row>
    <row r="10" spans="1:6" x14ac:dyDescent="0.4">
      <c r="A10" s="140"/>
      <c r="B10" s="94" t="s">
        <v>63</v>
      </c>
      <c r="C10" s="94" t="s">
        <v>58</v>
      </c>
      <c r="D10" s="94" t="s">
        <v>58</v>
      </c>
      <c r="E10" s="94" t="s">
        <v>58</v>
      </c>
      <c r="F10" s="135" t="s">
        <v>58</v>
      </c>
    </row>
    <row r="11" spans="1:6" x14ac:dyDescent="0.4">
      <c r="A11" s="140"/>
      <c r="B11" s="94" t="s">
        <v>199</v>
      </c>
      <c r="C11" s="94" t="s">
        <v>59</v>
      </c>
      <c r="D11" s="94" t="s">
        <v>59</v>
      </c>
      <c r="E11" s="94" t="s">
        <v>59</v>
      </c>
      <c r="F11" s="135" t="s">
        <v>59</v>
      </c>
    </row>
    <row r="12" spans="1:6" x14ac:dyDescent="0.4">
      <c r="A12" s="140"/>
      <c r="B12" s="92" t="s">
        <v>213</v>
      </c>
      <c r="C12" s="94"/>
      <c r="D12" s="94" t="s">
        <v>60</v>
      </c>
      <c r="E12" s="94" t="s">
        <v>60</v>
      </c>
      <c r="F12" s="135" t="s">
        <v>61</v>
      </c>
    </row>
    <row r="13" spans="1:6" x14ac:dyDescent="0.4">
      <c r="A13" s="140"/>
      <c r="B13" s="94"/>
      <c r="C13" s="94"/>
      <c r="D13" s="94" t="s">
        <v>62</v>
      </c>
      <c r="E13" s="94" t="s">
        <v>62</v>
      </c>
      <c r="F13" s="135" t="s">
        <v>62</v>
      </c>
    </row>
    <row r="14" spans="1:6" x14ac:dyDescent="0.4">
      <c r="A14" s="140"/>
      <c r="B14" s="94"/>
      <c r="C14" s="94"/>
      <c r="D14" s="94"/>
      <c r="E14" s="94" t="s">
        <v>63</v>
      </c>
      <c r="F14" s="135" t="s">
        <v>64</v>
      </c>
    </row>
    <row r="15" spans="1:6" ht="16.5" thickBot="1" x14ac:dyDescent="0.45">
      <c r="A15" s="141"/>
      <c r="B15" s="136"/>
      <c r="C15" s="136"/>
      <c r="D15" s="136"/>
      <c r="E15" s="136"/>
      <c r="F15" s="137" t="s">
        <v>65</v>
      </c>
    </row>
    <row r="16" spans="1:6" s="86" customFormat="1" ht="14.5" x14ac:dyDescent="0.35"/>
    <row r="17" s="86" customFormat="1" ht="14.5" x14ac:dyDescent="0.35"/>
    <row r="18" s="86" customFormat="1" ht="14.5" x14ac:dyDescent="0.35"/>
    <row r="19" s="86" customFormat="1" ht="14.5" x14ac:dyDescent="0.35"/>
    <row r="20" s="86" customFormat="1" ht="14.5" x14ac:dyDescent="0.35"/>
    <row r="21" s="86" customFormat="1" ht="14.5" x14ac:dyDescent="0.35"/>
    <row r="22" s="86" customFormat="1" ht="14.5" x14ac:dyDescent="0.35"/>
    <row r="23" s="86" customFormat="1" ht="14.5" x14ac:dyDescent="0.35"/>
    <row r="24" s="86" customFormat="1" ht="14.5" x14ac:dyDescent="0.35"/>
    <row r="25" s="86" customFormat="1" ht="14.5" x14ac:dyDescent="0.35"/>
    <row r="26" s="86" customFormat="1" ht="14.5" x14ac:dyDescent="0.35"/>
    <row r="27" s="86" customFormat="1" ht="14.5" x14ac:dyDescent="0.35"/>
    <row r="28" s="86" customFormat="1" ht="14.5" x14ac:dyDescent="0.35"/>
    <row r="29" s="86" customFormat="1" ht="14.5" x14ac:dyDescent="0.35"/>
    <row r="30" s="86" customFormat="1" ht="14.5" x14ac:dyDescent="0.35"/>
    <row r="31" s="86" customFormat="1" ht="14.5" x14ac:dyDescent="0.35"/>
    <row r="32" s="86" customFormat="1" ht="14.5" x14ac:dyDescent="0.35"/>
    <row r="33" s="86" customFormat="1" ht="14.5" x14ac:dyDescent="0.35"/>
    <row r="34" s="86" customFormat="1" ht="14.5" x14ac:dyDescent="0.35"/>
    <row r="35" s="86" customFormat="1" ht="14.5" x14ac:dyDescent="0.35"/>
    <row r="36" s="86" customFormat="1" ht="14.5" x14ac:dyDescent="0.35"/>
    <row r="37" s="86" customFormat="1" ht="14.5" x14ac:dyDescent="0.35"/>
    <row r="38" s="86" customFormat="1" ht="14.5" x14ac:dyDescent="0.35"/>
    <row r="39" s="86" customFormat="1" ht="14.5" x14ac:dyDescent="0.35"/>
    <row r="40" s="86" customFormat="1" ht="14.5" x14ac:dyDescent="0.35"/>
    <row r="41" s="86" customFormat="1" ht="14.5" x14ac:dyDescent="0.35"/>
    <row r="42" s="86" customFormat="1" ht="14.5" x14ac:dyDescent="0.35"/>
    <row r="43" s="86" customFormat="1" ht="14.5" x14ac:dyDescent="0.35"/>
    <row r="44" s="86" customFormat="1" ht="14.5" x14ac:dyDescent="0.35"/>
    <row r="45" s="86" customFormat="1" ht="14.5" x14ac:dyDescent="0.35"/>
    <row r="46" s="86" customFormat="1" ht="14.5" x14ac:dyDescent="0.35"/>
  </sheetData>
  <mergeCells count="2">
    <mergeCell ref="A9:A15"/>
    <mergeCell ref="A1:F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workbookViewId="0">
      <selection activeCell="I24" sqref="I24"/>
    </sheetView>
  </sheetViews>
  <sheetFormatPr defaultColWidth="23.26953125" defaultRowHeight="24.75" customHeight="1" x14ac:dyDescent="0.35"/>
  <cols>
    <col min="1" max="1" width="16.26953125" style="16" customWidth="1"/>
    <col min="2" max="2" width="26.453125" style="16" customWidth="1"/>
    <col min="3" max="3" width="23.26953125" style="16"/>
    <col min="4" max="4" width="26.1796875" style="16" bestFit="1" customWidth="1"/>
    <col min="5" max="5" width="28.54296875" style="16" bestFit="1" customWidth="1"/>
    <col min="6" max="6" width="45.54296875" style="16" customWidth="1"/>
    <col min="7" max="10" width="23.26953125" style="86"/>
    <col min="11" max="16384" width="23.26953125" style="16"/>
  </cols>
  <sheetData>
    <row r="1" spans="1:11" ht="53.5" customHeight="1" x14ac:dyDescent="0.35">
      <c r="A1" s="150" t="s">
        <v>66</v>
      </c>
      <c r="B1" s="151"/>
      <c r="C1" s="151"/>
      <c r="D1" s="151"/>
      <c r="E1" s="151"/>
      <c r="F1" s="152"/>
      <c r="K1" s="86"/>
    </row>
    <row r="2" spans="1:11" ht="1.5" customHeight="1" x14ac:dyDescent="0.35">
      <c r="A2" s="153"/>
      <c r="B2" s="154"/>
      <c r="C2" s="154"/>
      <c r="D2" s="154"/>
      <c r="E2" s="154"/>
      <c r="F2" s="155"/>
      <c r="K2" s="86"/>
    </row>
    <row r="3" spans="1:11" ht="24.5" hidden="1" customHeight="1" x14ac:dyDescent="0.35">
      <c r="A3" s="156"/>
      <c r="B3" s="142"/>
      <c r="C3" s="142"/>
      <c r="D3" s="142"/>
      <c r="E3" s="142"/>
      <c r="F3" s="157"/>
      <c r="K3" s="86"/>
    </row>
    <row r="4" spans="1:11" ht="46.5" customHeight="1" thickBot="1" x14ac:dyDescent="0.6">
      <c r="A4" s="158"/>
      <c r="B4" s="144"/>
      <c r="C4" s="145" t="s">
        <v>67</v>
      </c>
      <c r="D4" s="145" t="s">
        <v>49</v>
      </c>
      <c r="E4" s="146" t="s">
        <v>50</v>
      </c>
      <c r="F4" s="159" t="s">
        <v>16</v>
      </c>
      <c r="K4" s="86"/>
    </row>
    <row r="5" spans="1:11" ht="30" customHeight="1" thickBot="1" x14ac:dyDescent="0.4">
      <c r="A5" s="180" t="s">
        <v>68</v>
      </c>
      <c r="B5" s="172" t="s">
        <v>225</v>
      </c>
      <c r="C5" s="148" t="s">
        <v>69</v>
      </c>
      <c r="D5" s="148" t="s">
        <v>70</v>
      </c>
      <c r="E5" s="148" t="s">
        <v>71</v>
      </c>
      <c r="F5" s="160" t="s">
        <v>56</v>
      </c>
    </row>
    <row r="6" spans="1:11" ht="24.75" customHeight="1" thickBot="1" x14ac:dyDescent="0.4">
      <c r="A6" s="181"/>
      <c r="B6" s="173" t="s">
        <v>72</v>
      </c>
      <c r="C6" s="147" t="s">
        <v>73</v>
      </c>
      <c r="D6" s="147" t="s">
        <v>73</v>
      </c>
      <c r="E6" s="147" t="s">
        <v>73</v>
      </c>
      <c r="F6" s="161" t="s">
        <v>73</v>
      </c>
    </row>
    <row r="7" spans="1:11" ht="33.75" customHeight="1" thickBot="1" x14ac:dyDescent="0.4">
      <c r="A7" s="181"/>
      <c r="B7" s="174" t="s">
        <v>223</v>
      </c>
      <c r="C7" s="149" t="s">
        <v>227</v>
      </c>
      <c r="D7" s="149" t="s">
        <v>226</v>
      </c>
      <c r="E7" s="149" t="s">
        <v>226</v>
      </c>
      <c r="F7" s="162" t="s">
        <v>228</v>
      </c>
    </row>
    <row r="8" spans="1:11" ht="30.75" customHeight="1" x14ac:dyDescent="0.35">
      <c r="A8" s="181"/>
      <c r="B8" s="175" t="s">
        <v>74</v>
      </c>
      <c r="C8" s="143" t="s">
        <v>224</v>
      </c>
      <c r="D8" s="143" t="s">
        <v>224</v>
      </c>
      <c r="E8" s="143" t="s">
        <v>224</v>
      </c>
      <c r="F8" s="163" t="s">
        <v>75</v>
      </c>
    </row>
    <row r="9" spans="1:11" ht="72.5" customHeight="1" thickBot="1" x14ac:dyDescent="0.4">
      <c r="A9" s="187"/>
      <c r="B9" s="173"/>
      <c r="C9" s="188"/>
      <c r="D9" s="188"/>
      <c r="E9" s="188"/>
      <c r="F9" s="189" t="s">
        <v>76</v>
      </c>
    </row>
    <row r="10" spans="1:11" ht="18" customHeight="1" x14ac:dyDescent="0.35">
      <c r="A10" s="182" t="s">
        <v>77</v>
      </c>
      <c r="B10" s="184" t="s">
        <v>78</v>
      </c>
      <c r="C10" s="185"/>
      <c r="D10" s="185"/>
      <c r="E10" s="185"/>
      <c r="F10" s="186"/>
    </row>
    <row r="11" spans="1:11" ht="18" customHeight="1" x14ac:dyDescent="0.35">
      <c r="A11" s="182"/>
      <c r="B11" s="177" t="s">
        <v>79</v>
      </c>
      <c r="C11" s="96">
        <v>0.05</v>
      </c>
      <c r="D11" s="97"/>
      <c r="E11" s="97"/>
      <c r="F11" s="165"/>
    </row>
    <row r="12" spans="1:11" ht="18" customHeight="1" x14ac:dyDescent="0.35">
      <c r="A12" s="182"/>
      <c r="B12" s="177" t="s">
        <v>80</v>
      </c>
      <c r="C12" s="96">
        <v>0.05</v>
      </c>
      <c r="D12" s="96">
        <v>0.05</v>
      </c>
      <c r="E12" s="96">
        <v>0.05</v>
      </c>
      <c r="F12" s="166">
        <v>0</v>
      </c>
    </row>
    <row r="13" spans="1:11" ht="18" customHeight="1" x14ac:dyDescent="0.35">
      <c r="A13" s="182"/>
      <c r="B13" s="177" t="s">
        <v>81</v>
      </c>
      <c r="C13" s="190" t="s">
        <v>82</v>
      </c>
      <c r="D13" s="96">
        <v>0.1</v>
      </c>
      <c r="E13" s="96">
        <v>0.1</v>
      </c>
      <c r="F13" s="167">
        <v>0.1</v>
      </c>
    </row>
    <row r="14" spans="1:11" ht="18" customHeight="1" x14ac:dyDescent="0.35">
      <c r="A14" s="182"/>
      <c r="B14" s="177" t="s">
        <v>83</v>
      </c>
      <c r="C14" s="97" t="s">
        <v>82</v>
      </c>
      <c r="D14" s="96">
        <v>0.15</v>
      </c>
      <c r="E14" s="96">
        <v>0.15</v>
      </c>
      <c r="F14" s="167">
        <v>0.15</v>
      </c>
    </row>
    <row r="15" spans="1:11" ht="18" customHeight="1" x14ac:dyDescent="0.35">
      <c r="A15" s="182"/>
      <c r="B15" s="177" t="s">
        <v>84</v>
      </c>
      <c r="C15" s="97" t="s">
        <v>82</v>
      </c>
      <c r="D15" s="114" t="s">
        <v>85</v>
      </c>
      <c r="E15" s="115"/>
      <c r="F15" s="168"/>
    </row>
    <row r="16" spans="1:11" ht="18" customHeight="1" x14ac:dyDescent="0.35">
      <c r="A16" s="182"/>
      <c r="B16" s="178" t="s">
        <v>230</v>
      </c>
      <c r="C16" s="95"/>
      <c r="D16" s="95"/>
      <c r="E16" s="95"/>
      <c r="F16" s="164"/>
    </row>
    <row r="17" spans="1:6" ht="18" customHeight="1" x14ac:dyDescent="0.35">
      <c r="A17" s="182"/>
      <c r="B17" s="177" t="s">
        <v>86</v>
      </c>
      <c r="C17" s="96">
        <v>0</v>
      </c>
      <c r="D17" s="96">
        <v>0</v>
      </c>
      <c r="E17" s="96">
        <v>0</v>
      </c>
      <c r="F17" s="169">
        <v>0</v>
      </c>
    </row>
    <row r="18" spans="1:6" ht="18" customHeight="1" x14ac:dyDescent="0.35">
      <c r="A18" s="182"/>
      <c r="B18" s="177" t="s">
        <v>229</v>
      </c>
      <c r="C18" s="96">
        <v>0.02</v>
      </c>
      <c r="D18" s="96">
        <v>0.02</v>
      </c>
      <c r="E18" s="96">
        <v>0.02</v>
      </c>
      <c r="F18" s="167">
        <v>0.02</v>
      </c>
    </row>
    <row r="19" spans="1:6" ht="18" customHeight="1" x14ac:dyDescent="0.35">
      <c r="A19" s="182"/>
      <c r="B19" s="177" t="s">
        <v>231</v>
      </c>
      <c r="C19" s="96">
        <v>0.03</v>
      </c>
      <c r="D19" s="96">
        <v>0.03</v>
      </c>
      <c r="E19" s="96">
        <v>0.03</v>
      </c>
      <c r="F19" s="167">
        <v>0.05</v>
      </c>
    </row>
    <row r="20" spans="1:6" ht="18" customHeight="1" x14ac:dyDescent="0.35">
      <c r="A20" s="182"/>
      <c r="B20" s="176" t="s">
        <v>87</v>
      </c>
      <c r="C20" s="95"/>
      <c r="D20" s="95"/>
      <c r="E20" s="95"/>
      <c r="F20" s="164"/>
    </row>
    <row r="21" spans="1:6" ht="18" customHeight="1" x14ac:dyDescent="0.35">
      <c r="A21" s="182"/>
      <c r="B21" s="177" t="s">
        <v>88</v>
      </c>
      <c r="C21" s="96">
        <v>0.1</v>
      </c>
      <c r="D21" s="96">
        <v>0.1</v>
      </c>
      <c r="E21" s="96">
        <v>0.1</v>
      </c>
      <c r="F21" s="167">
        <v>0.1</v>
      </c>
    </row>
    <row r="22" spans="1:6" ht="18" customHeight="1" thickBot="1" x14ac:dyDescent="0.4">
      <c r="A22" s="183"/>
      <c r="B22" s="179"/>
      <c r="C22" s="170"/>
      <c r="D22" s="170"/>
      <c r="E22" s="170"/>
      <c r="F22" s="171"/>
    </row>
    <row r="23" spans="1:6" s="86" customFormat="1" ht="24.5" customHeight="1" x14ac:dyDescent="0.35"/>
    <row r="24" spans="1:6" s="86" customFormat="1" ht="24.75" customHeight="1" x14ac:dyDescent="0.35"/>
    <row r="25" spans="1:6" s="86" customFormat="1" ht="24.75" customHeight="1" x14ac:dyDescent="0.35"/>
    <row r="26" spans="1:6" s="86" customFormat="1" ht="24.75" customHeight="1" x14ac:dyDescent="0.35"/>
    <row r="27" spans="1:6" s="86" customFormat="1" ht="24.75" customHeight="1" x14ac:dyDescent="0.35"/>
    <row r="28" spans="1:6" s="86" customFormat="1" ht="24.75" customHeight="1" x14ac:dyDescent="0.35"/>
    <row r="29" spans="1:6" s="86" customFormat="1" ht="24.75" customHeight="1" x14ac:dyDescent="0.35"/>
    <row r="30" spans="1:6" s="86" customFormat="1" ht="24.75" customHeight="1" x14ac:dyDescent="0.35"/>
    <row r="31" spans="1:6" s="86" customFormat="1" ht="24.75" customHeight="1" x14ac:dyDescent="0.35"/>
    <row r="32" spans="1:6" s="86" customFormat="1" ht="24.75" customHeight="1" x14ac:dyDescent="0.35"/>
    <row r="33" spans="1:6" s="86" customFormat="1" ht="24.75" customHeight="1" x14ac:dyDescent="0.35"/>
    <row r="34" spans="1:6" s="86" customFormat="1" ht="24.75" customHeight="1" x14ac:dyDescent="0.35"/>
    <row r="42" spans="1:6" ht="24.75" customHeight="1" x14ac:dyDescent="0.35">
      <c r="A42" s="17" t="s">
        <v>89</v>
      </c>
      <c r="F42" s="18"/>
    </row>
  </sheetData>
  <mergeCells count="4">
    <mergeCell ref="D15:F15"/>
    <mergeCell ref="A5:A9"/>
    <mergeCell ref="A1:F3"/>
    <mergeCell ref="A10:A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8982B-F6EA-4309-BEDD-422271B22D8F}">
  <dimension ref="A5:G20"/>
  <sheetViews>
    <sheetView topLeftCell="A10" workbookViewId="0">
      <selection activeCell="C12" sqref="C12"/>
    </sheetView>
  </sheetViews>
  <sheetFormatPr defaultColWidth="9.1796875" defaultRowHeight="14.5" x14ac:dyDescent="0.35"/>
  <cols>
    <col min="1" max="1" width="36.54296875" style="86" bestFit="1" customWidth="1"/>
    <col min="2" max="2" width="24.1796875" style="86" customWidth="1"/>
    <col min="3" max="3" width="80.7265625" style="86" customWidth="1"/>
    <col min="4" max="4" width="29.26953125" style="86" customWidth="1"/>
    <col min="5" max="5" width="24.1796875" style="86" customWidth="1"/>
    <col min="6" max="7" width="23.81640625" style="86" customWidth="1"/>
    <col min="8" max="16384" width="9.1796875" style="86"/>
  </cols>
  <sheetData>
    <row r="5" spans="1:7" ht="26" x14ac:dyDescent="0.6">
      <c r="A5" s="88" t="s">
        <v>9</v>
      </c>
    </row>
    <row r="6" spans="1:7" ht="16" x14ac:dyDescent="0.4">
      <c r="A6" s="98" t="s">
        <v>90</v>
      </c>
    </row>
    <row r="9" spans="1:7" ht="16" x14ac:dyDescent="0.35">
      <c r="A9" s="15" t="s">
        <v>91</v>
      </c>
      <c r="B9" s="15" t="s">
        <v>51</v>
      </c>
      <c r="C9" s="15" t="s">
        <v>92</v>
      </c>
      <c r="D9" s="15" t="s">
        <v>93</v>
      </c>
      <c r="E9" s="15" t="s">
        <v>54</v>
      </c>
      <c r="F9" s="15" t="s">
        <v>94</v>
      </c>
      <c r="G9" s="15" t="s">
        <v>95</v>
      </c>
    </row>
    <row r="10" spans="1:7" ht="62.25" customHeight="1" x14ac:dyDescent="0.35">
      <c r="A10" s="9" t="s">
        <v>96</v>
      </c>
      <c r="B10" s="9" t="s">
        <v>97</v>
      </c>
      <c r="C10" s="12" t="s">
        <v>206</v>
      </c>
      <c r="D10" s="10" t="s">
        <v>208</v>
      </c>
      <c r="E10" s="9" t="s">
        <v>100</v>
      </c>
      <c r="F10" s="13">
        <v>30</v>
      </c>
      <c r="G10" s="13">
        <v>27</v>
      </c>
    </row>
    <row r="11" spans="1:7" ht="184.5" customHeight="1" x14ac:dyDescent="0.35">
      <c r="A11" s="9" t="s">
        <v>59</v>
      </c>
      <c r="B11" s="9" t="s">
        <v>101</v>
      </c>
      <c r="C11" s="12" t="s">
        <v>205</v>
      </c>
      <c r="D11" s="10" t="s">
        <v>207</v>
      </c>
      <c r="E11" s="9" t="s">
        <v>100</v>
      </c>
      <c r="F11" s="13">
        <v>30</v>
      </c>
      <c r="G11" s="13">
        <v>27</v>
      </c>
    </row>
    <row r="12" spans="1:7" ht="66.75" customHeight="1" x14ac:dyDescent="0.35">
      <c r="A12" s="9" t="s">
        <v>104</v>
      </c>
      <c r="B12" s="9" t="s">
        <v>105</v>
      </c>
      <c r="C12" s="12" t="s">
        <v>106</v>
      </c>
      <c r="D12" s="9" t="s">
        <v>107</v>
      </c>
      <c r="E12" s="9" t="s">
        <v>100</v>
      </c>
      <c r="F12" s="13">
        <v>30</v>
      </c>
      <c r="G12" s="13">
        <v>27</v>
      </c>
    </row>
    <row r="13" spans="1:7" ht="198" customHeight="1" x14ac:dyDescent="0.35">
      <c r="A13" s="9" t="s">
        <v>108</v>
      </c>
      <c r="B13" s="9" t="s">
        <v>109</v>
      </c>
      <c r="C13" s="12" t="s">
        <v>204</v>
      </c>
      <c r="D13" s="9" t="s">
        <v>111</v>
      </c>
      <c r="E13" s="9" t="s">
        <v>100</v>
      </c>
      <c r="F13" s="13">
        <v>15</v>
      </c>
      <c r="G13" s="111">
        <v>13.5</v>
      </c>
    </row>
    <row r="14" spans="1:7" ht="121.5" customHeight="1" x14ac:dyDescent="0.35">
      <c r="A14" s="9" t="s">
        <v>112</v>
      </c>
      <c r="B14" s="9" t="s">
        <v>113</v>
      </c>
      <c r="C14" s="12" t="s">
        <v>114</v>
      </c>
      <c r="D14" s="9" t="s">
        <v>115</v>
      </c>
      <c r="E14" s="9" t="s">
        <v>100</v>
      </c>
      <c r="F14" s="110" t="s">
        <v>211</v>
      </c>
      <c r="G14" s="110" t="s">
        <v>212</v>
      </c>
    </row>
    <row r="15" spans="1:7" ht="96.75" customHeight="1" x14ac:dyDescent="0.35">
      <c r="A15" s="9" t="s">
        <v>63</v>
      </c>
      <c r="B15" s="9" t="s">
        <v>116</v>
      </c>
      <c r="C15" s="12" t="s">
        <v>200</v>
      </c>
      <c r="D15" s="9" t="s">
        <v>118</v>
      </c>
      <c r="E15" s="9" t="s">
        <v>100</v>
      </c>
      <c r="F15" s="13">
        <v>15</v>
      </c>
      <c r="G15" s="111">
        <v>13.5</v>
      </c>
    </row>
    <row r="16" spans="1:7" ht="182" x14ac:dyDescent="0.35">
      <c r="A16" s="9" t="s">
        <v>60</v>
      </c>
      <c r="B16" s="9" t="s">
        <v>119</v>
      </c>
      <c r="C16" s="10" t="s">
        <v>203</v>
      </c>
      <c r="D16" s="9" t="s">
        <v>120</v>
      </c>
      <c r="E16" s="9" t="s">
        <v>100</v>
      </c>
      <c r="F16" s="13">
        <v>15</v>
      </c>
      <c r="G16" s="111">
        <v>13.5</v>
      </c>
    </row>
    <row r="17" spans="1:7" ht="114" customHeight="1" x14ac:dyDescent="0.35">
      <c r="A17" s="9" t="s">
        <v>62</v>
      </c>
      <c r="B17" s="9" t="s">
        <v>121</v>
      </c>
      <c r="C17" s="12" t="s">
        <v>201</v>
      </c>
      <c r="D17" s="10" t="s">
        <v>209</v>
      </c>
      <c r="E17" s="9" t="s">
        <v>100</v>
      </c>
      <c r="F17" s="13">
        <v>5</v>
      </c>
      <c r="G17" s="111">
        <v>4.5</v>
      </c>
    </row>
    <row r="18" spans="1:7" ht="117" x14ac:dyDescent="0.35">
      <c r="A18" s="32" t="s">
        <v>124</v>
      </c>
      <c r="B18" s="32" t="s">
        <v>198</v>
      </c>
      <c r="C18" s="109" t="s">
        <v>202</v>
      </c>
      <c r="D18" s="32" t="s">
        <v>126</v>
      </c>
      <c r="E18" s="32" t="s">
        <v>100</v>
      </c>
      <c r="F18" s="33">
        <v>5</v>
      </c>
      <c r="G18" s="111">
        <v>4.5</v>
      </c>
    </row>
    <row r="19" spans="1:7" ht="133.5" customHeight="1" x14ac:dyDescent="0.35">
      <c r="A19" s="9" t="s">
        <v>127</v>
      </c>
      <c r="B19" s="9" t="s">
        <v>127</v>
      </c>
      <c r="C19" s="46" t="s">
        <v>128</v>
      </c>
      <c r="D19" s="9" t="s">
        <v>129</v>
      </c>
      <c r="E19" s="9" t="s">
        <v>130</v>
      </c>
      <c r="F19" s="34" t="s">
        <v>131</v>
      </c>
      <c r="G19" s="34" t="s">
        <v>131</v>
      </c>
    </row>
    <row r="20" spans="1:7" ht="80.25" customHeight="1" x14ac:dyDescent="0.35">
      <c r="A20" s="9" t="s">
        <v>100</v>
      </c>
      <c r="B20" s="9" t="s">
        <v>132</v>
      </c>
      <c r="C20" s="12" t="s">
        <v>210</v>
      </c>
      <c r="D20" s="9" t="s">
        <v>129</v>
      </c>
      <c r="E20" s="9" t="s">
        <v>100</v>
      </c>
      <c r="F20" s="34" t="s">
        <v>131</v>
      </c>
      <c r="G20" s="34" t="s">
        <v>131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91A95-577B-460F-9C57-822AC6E5B954}">
  <dimension ref="A1:H34"/>
  <sheetViews>
    <sheetView topLeftCell="A4" workbookViewId="0">
      <selection activeCell="C24" sqref="C24"/>
    </sheetView>
  </sheetViews>
  <sheetFormatPr defaultColWidth="9.1796875" defaultRowHeight="14.5" x14ac:dyDescent="0.35"/>
  <cols>
    <col min="1" max="1" width="33.26953125" style="1" customWidth="1"/>
    <col min="2" max="2" width="18.54296875" style="1" customWidth="1"/>
    <col min="3" max="3" width="38.54296875" style="1" customWidth="1"/>
    <col min="4" max="4" width="55.26953125" style="1" customWidth="1"/>
    <col min="5" max="5" width="16.36328125" style="1" customWidth="1"/>
    <col min="6" max="6" width="23.08984375" style="1" customWidth="1"/>
    <col min="7" max="7" width="25.54296875" style="1" customWidth="1"/>
    <col min="8" max="8" width="25.81640625" style="1" customWidth="1"/>
    <col min="9" max="16384" width="9.1796875" style="1"/>
  </cols>
  <sheetData>
    <row r="1" spans="1:5" x14ac:dyDescent="0.35">
      <c r="A1" s="20" t="s">
        <v>134</v>
      </c>
    </row>
    <row r="2" spans="1:5" x14ac:dyDescent="0.35">
      <c r="A2" s="20" t="s">
        <v>135</v>
      </c>
    </row>
    <row r="4" spans="1:5" x14ac:dyDescent="0.35">
      <c r="A4" s="22" t="s">
        <v>136</v>
      </c>
      <c r="B4" s="23"/>
      <c r="D4" s="22" t="s">
        <v>137</v>
      </c>
      <c r="E4" s="23"/>
    </row>
    <row r="5" spans="1:5" x14ac:dyDescent="0.35">
      <c r="A5" s="2" t="s">
        <v>138</v>
      </c>
      <c r="B5" s="2"/>
      <c r="D5" s="2" t="s">
        <v>139</v>
      </c>
      <c r="E5" s="2"/>
    </row>
    <row r="6" spans="1:5" x14ac:dyDescent="0.35">
      <c r="A6" s="2" t="s">
        <v>140</v>
      </c>
      <c r="B6" s="2"/>
      <c r="D6" s="2" t="s">
        <v>141</v>
      </c>
      <c r="E6" s="2"/>
    </row>
    <row r="7" spans="1:5" x14ac:dyDescent="0.35">
      <c r="A7" s="2" t="s">
        <v>142</v>
      </c>
      <c r="B7" s="2"/>
      <c r="D7" s="2" t="s">
        <v>143</v>
      </c>
      <c r="E7" s="2"/>
    </row>
    <row r="8" spans="1:5" x14ac:dyDescent="0.35">
      <c r="A8" s="2" t="s">
        <v>144</v>
      </c>
      <c r="B8" s="2"/>
    </row>
    <row r="9" spans="1:5" x14ac:dyDescent="0.35">
      <c r="A9" s="2" t="s">
        <v>145</v>
      </c>
      <c r="B9" s="2"/>
    </row>
    <row r="10" spans="1:5" x14ac:dyDescent="0.35">
      <c r="A10" s="2" t="s">
        <v>146</v>
      </c>
      <c r="B10" s="2"/>
    </row>
    <row r="13" spans="1:5" x14ac:dyDescent="0.35">
      <c r="A13" s="22" t="s">
        <v>78</v>
      </c>
      <c r="B13" s="26" t="s">
        <v>147</v>
      </c>
      <c r="D13" s="27" t="s">
        <v>148</v>
      </c>
      <c r="E13" s="24" t="s">
        <v>149</v>
      </c>
    </row>
    <row r="14" spans="1:5" ht="15.75" customHeight="1" x14ac:dyDescent="0.35">
      <c r="A14" s="25" t="s">
        <v>150</v>
      </c>
      <c r="B14" s="28">
        <v>36</v>
      </c>
      <c r="D14" s="22" t="s">
        <v>151</v>
      </c>
      <c r="E14" s="26" t="s">
        <v>152</v>
      </c>
    </row>
    <row r="15" spans="1:5" ht="15.75" customHeight="1" x14ac:dyDescent="0.35">
      <c r="A15" s="22" t="s">
        <v>153</v>
      </c>
      <c r="B15" s="29" t="s">
        <v>154</v>
      </c>
    </row>
    <row r="18" spans="1:8" x14ac:dyDescent="0.35">
      <c r="A18" s="19" t="s">
        <v>155</v>
      </c>
      <c r="B18" s="20" t="s">
        <v>46</v>
      </c>
      <c r="C18" s="20" t="s">
        <v>51</v>
      </c>
      <c r="D18" s="20" t="s">
        <v>92</v>
      </c>
      <c r="E18" s="20" t="s">
        <v>156</v>
      </c>
      <c r="F18" s="20" t="s">
        <v>157</v>
      </c>
      <c r="G18" s="20" t="s">
        <v>158</v>
      </c>
      <c r="H18" s="20" t="s">
        <v>159</v>
      </c>
    </row>
    <row r="19" spans="1:8" ht="30" customHeight="1" x14ac:dyDescent="0.35">
      <c r="A19" s="21" t="s">
        <v>162</v>
      </c>
      <c r="B19" s="31" t="s">
        <v>161</v>
      </c>
      <c r="C19" s="5" t="str">
        <f>IF(B19="Shield", 'Data Source'!$C$10, IF(B19="Protect", 'Data Source'!$C$11, IF(B19="Protect Complete",'Data Source'!$C$12, IF(B19="Protect Complete Plus",'Data Source'!$C$13, "Blank"))))</f>
        <v>Threat &amp; Vulerability Management (TVM), Secure Endpoint Management (SEM), Email Security Management (ESM), DNS Security Management (DSM), Security Awareness Training (SAT), Multifactor Authentication (MFA)</v>
      </c>
      <c r="D19" s="5" t="str">
        <f>IF(B19="Shield", 'Data Source'!$D$10, IF(B19="Protect", 'Data Source'!$D$11, IF(B19="Protect Complete",'Data Source'!$D$12, IF(B19="Protect Complete Plus",'Data Source'!$D$13, "Blank"))))</f>
        <v xml:space="preserve">The Protect Complete + package combines robust vulnerability management with next gen antivirus technology and real-time 24/7 monitoring, Multi Factor Aunthentication, DNS filtering, phishing prevention, and employee training, offering end-to-end security to safeguard your business and your people.​ </v>
      </c>
      <c r="E19" s="2">
        <v>25</v>
      </c>
      <c r="F19" s="43">
        <f>IF(B19="Shield", 'Data Source'!$H$10, IF(B19="Protect", 'Data Source'!$H$11, IF(B19="Protect Complete",'Data Source'!$H$12, IF(B19="Protect Complete Plus",'Data Source'!$H$13, "Blank"))))</f>
        <v>125</v>
      </c>
      <c r="G19" s="30">
        <f>F19*E19</f>
        <v>3125</v>
      </c>
      <c r="H19" s="30">
        <f>E19*F19*$B$14</f>
        <v>112500</v>
      </c>
    </row>
    <row r="20" spans="1:8" ht="36.5" customHeight="1" x14ac:dyDescent="0.35">
      <c r="A20" s="40" t="s">
        <v>160</v>
      </c>
      <c r="B20" s="31" t="s">
        <v>163</v>
      </c>
      <c r="C20" s="41" t="str">
        <f>IF(B20="Shield", 'Data Source'!$C$10, IF(B20="Protect", 'Data Source'!$C$11, IF(B20="Protect Complete",'Data Source'!$C$12, IF(B20="Protect Complete Plus",'Data Source'!$C$13, "Blank"))))</f>
        <v>Threat &amp; Vulerability Management (TVM), Secure Endpoint Management (SEM)</v>
      </c>
      <c r="D20" s="41" t="str">
        <f>IF(B20="Shield", 'Data Source'!$D$10, IF(B20="Protect", 'Data Source'!$D$11, IF(B20="Protect Complete",'Data Source'!$D$12, IF(B20="Protect Complete Plus",'Data Source'!$D$13, "Blank"))))</f>
        <v>The Protect package delivers proactive vulnerability management, patching, and penetration testing to uncover and fix security gaps while having insight to your IT inventory environment to keep your business secure and compliant. Next gen antivirus technology with real-time 24/7 monitoring.</v>
      </c>
      <c r="E20" s="42">
        <v>50</v>
      </c>
      <c r="F20" s="43">
        <f>IF(B20="Shield", 'Data Source'!$H$10, IF(B20="Protect", 'Data Source'!$H$11, IF(B20="Protect Complete",'Data Source'!$H$12, IF(B20="Protect Complete Plus",'Data Source'!$H$13, "Blank"))))</f>
        <v>60</v>
      </c>
      <c r="G20" s="44">
        <f>F20*E20</f>
        <v>3000</v>
      </c>
      <c r="H20" s="44">
        <f>E20*F20*$B$14</f>
        <v>108000</v>
      </c>
    </row>
    <row r="21" spans="1:8" ht="30" customHeight="1" x14ac:dyDescent="0.35">
      <c r="A21" s="21" t="s">
        <v>54</v>
      </c>
      <c r="B21" s="2" t="s">
        <v>127</v>
      </c>
      <c r="C21" s="2" t="str">
        <f>B21</f>
        <v>Cyvatar Platform</v>
      </c>
      <c r="D21" s="41" t="str">
        <f>IF(B21="Cyvatar Platform", 'Data Source'!$D$23, IF(B21="Managed Service Package", 'Data Source'!$D$24, "Blank"))</f>
        <v xml:space="preserve">24/7 Access to Cyvatar Platform and Dashboards
RiskRecon powered by Mastercard: Gain essential insights that enable effective resource allocation and strategic planning, enhancing your security measures and positioning your business as a trustworthy partner
Security Policy Framework: Document the policies and controls available in the portal
Monthly External Scanning: Identifies external vulnerabilities on a monthly basis
Security Assessments: Dynamic security assessment in the platform to model security requirements and map out the best fit for Security Solutions
</v>
      </c>
      <c r="E21" s="42"/>
      <c r="F21" s="43" t="s">
        <v>131</v>
      </c>
      <c r="G21" s="43" t="s">
        <v>131</v>
      </c>
      <c r="H21" s="43" t="s">
        <v>131</v>
      </c>
    </row>
    <row r="22" spans="1:8" ht="30" customHeight="1" x14ac:dyDescent="0.35">
      <c r="A22" s="21" t="s">
        <v>54</v>
      </c>
      <c r="B22" s="5" t="s">
        <v>100</v>
      </c>
      <c r="C22" s="45" t="str">
        <f>B22</f>
        <v>Managed Service Package</v>
      </c>
      <c r="D22" s="41" t="str">
        <f>IF(B22="Cyvatar Platform", 'Data Source'!$D$23, IF(B22="Managed Service Package", 'Data Source'!$D$24, "Blank"))</f>
        <v xml:space="preserve">Designated Customer Service Representative
24/7 Ongoing Maintenance and Support
Installation and Configuration of Solutions 
Assessment and Remediation of Security Gaps 
Monthly Executive Reporting
</v>
      </c>
      <c r="E22" s="42"/>
      <c r="F22" s="24" t="s">
        <v>131</v>
      </c>
      <c r="G22" s="42" t="s">
        <v>131</v>
      </c>
      <c r="H22" s="42" t="s">
        <v>131</v>
      </c>
    </row>
    <row r="23" spans="1:8" ht="16" x14ac:dyDescent="0.35">
      <c r="D23" s="48" t="s">
        <v>166</v>
      </c>
      <c r="E23" s="42">
        <f>SUM(E19:E22)</f>
        <v>75</v>
      </c>
      <c r="F23" s="49"/>
      <c r="G23" s="44">
        <f>SUM(G19:G20)</f>
        <v>6125</v>
      </c>
      <c r="H23" s="44">
        <f>SUM(H19:H20)</f>
        <v>220500</v>
      </c>
    </row>
    <row r="24" spans="1:8" ht="30.75" customHeight="1" x14ac:dyDescent="0.35">
      <c r="D24" s="4" t="s">
        <v>77</v>
      </c>
      <c r="E24" s="2"/>
      <c r="F24" s="2"/>
      <c r="G24" s="3">
        <f>SUM(F32:F34)</f>
        <v>0.23</v>
      </c>
      <c r="H24" s="2"/>
    </row>
    <row r="25" spans="1:8" x14ac:dyDescent="0.35">
      <c r="D25" s="4" t="s">
        <v>167</v>
      </c>
      <c r="E25" s="2">
        <f>E23</f>
        <v>75</v>
      </c>
      <c r="F25" s="2"/>
      <c r="G25" s="30">
        <f>G23*(1-G24)</f>
        <v>4716.25</v>
      </c>
      <c r="H25" s="30">
        <f>H23*(1-G24)</f>
        <v>169785</v>
      </c>
    </row>
    <row r="32" spans="1:8" ht="16" x14ac:dyDescent="0.35">
      <c r="D32" s="50" t="s">
        <v>77</v>
      </c>
      <c r="E32" s="51" t="s">
        <v>78</v>
      </c>
      <c r="F32" s="52">
        <f>IF(AND(B13="5-25 employees",B19="Protect"),'Resale Discounts'!C11, IF(AND(B13="25-250 employees",B19="Protect"),'Resale Discounts'!C12,IF(AND(B13="25-250 employees", OR(B19="Protect Complete", B19="Protect Complete Plus", B19="Custom")), 'Resale Discounts'!D12,IF(AND(B13="250-500 employees", OR(B19="Protect Complete", B19="Protect Complete Plus", B19="Custom")), 'Resale Discounts'!D13,IF(AND(B13="500-1500 employees", OR(B19="Protect Complete", B19="Protect Complete Plus", B19="Custom")), 'Resale Discounts'!D14,"No Match")))))</f>
        <v>0.1</v>
      </c>
    </row>
    <row r="33" spans="4:6" ht="16" x14ac:dyDescent="0.35">
      <c r="D33" s="53"/>
      <c r="E33" s="47" t="s">
        <v>72</v>
      </c>
      <c r="F33" s="54">
        <f>IF(B14=12, 'Resale Discounts'!C17, IF(B14=24, 'Resale Discounts'!C18, IF(B14=36,'Resale Discounts'!C19, "No Match")))</f>
        <v>0.03</v>
      </c>
    </row>
    <row r="34" spans="4:6" ht="16" x14ac:dyDescent="0.35">
      <c r="D34" s="55"/>
      <c r="E34" s="56" t="s">
        <v>168</v>
      </c>
      <c r="F34" s="57">
        <f>IF(B15="Monthly", 'Resale Discounts'!C17, IF(B15="Upfront Annual", 'Resale Discounts'!C21,"No Match"))</f>
        <v>0.1</v>
      </c>
    </row>
  </sheetData>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9BCD19B5-1620-4637-8FBE-6A82F5616777}">
          <x14:formula1>
            <xm:f>'Data Source'!$A$2:$A$4</xm:f>
          </x14:formula1>
          <xm:sqref>B14</xm:sqref>
        </x14:dataValidation>
        <x14:dataValidation type="list" allowBlank="1" showInputMessage="1" showErrorMessage="1" xr:uid="{B7AD6D22-8B68-46BB-A288-E84216C0C3B7}">
          <x14:formula1>
            <xm:f>'Data Source'!$B$2:$B$3</xm:f>
          </x14:formula1>
          <xm:sqref>B15</xm:sqref>
        </x14:dataValidation>
        <x14:dataValidation type="list" allowBlank="1" showInputMessage="1" showErrorMessage="1" xr:uid="{13FE46D0-5932-4B13-8611-D98936B7D498}">
          <x14:formula1>
            <xm:f>'Data Source'!$C$2:$C$5</xm:f>
          </x14:formula1>
          <xm:sqref>B13</xm:sqref>
        </x14:dataValidation>
        <x14:dataValidation type="list" allowBlank="1" showInputMessage="1" showErrorMessage="1" xr:uid="{084EF3E6-5BA1-4506-BF26-0D79459EB43B}">
          <x14:formula1>
            <xm:f>'Data Source'!$F$2:$F$3</xm:f>
          </x14:formula1>
          <xm:sqref>B21:B22</xm:sqref>
        </x14:dataValidation>
        <x14:dataValidation type="list" allowBlank="1" showInputMessage="1" showErrorMessage="1" xr:uid="{4D496898-CEF0-4E70-86CA-B4ED01CF6743}">
          <x14:formula1>
            <xm:f>'Data Source'!$E$2:$E$5</xm:f>
          </x14:formula1>
          <xm:sqref>B19:B20</xm:sqref>
        </x14:dataValidation>
        <x14:dataValidation type="list" allowBlank="1" showInputMessage="1" showErrorMessage="1" xr:uid="{267FD7D7-93DC-4302-B5B4-31012FDA0DFB}">
          <x14:formula1>
            <xm:f>'Data Source'!$D$2:$D$4</xm:f>
          </x14:formula1>
          <xm:sqref>A19</xm:sqref>
        </x14:dataValidation>
        <x14:dataValidation type="list" allowBlank="1" showInputMessage="1" showErrorMessage="1" xr:uid="{0C54F181-3D72-4D01-8815-B21C89D03BD5}">
          <x14:formula1>
            <xm:f>'Data Source'!$D$2:$D$5</xm:f>
          </x14:formula1>
          <xm:sqref>A20:A22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95832-3CDB-488D-A10E-135C6B611FB1}">
  <dimension ref="A1:H35"/>
  <sheetViews>
    <sheetView topLeftCell="C16" zoomScaleNormal="100" workbookViewId="0">
      <selection activeCell="G32" sqref="G32"/>
    </sheetView>
  </sheetViews>
  <sheetFormatPr defaultColWidth="9.1796875" defaultRowHeight="17.5" x14ac:dyDescent="0.35"/>
  <cols>
    <col min="1" max="1" width="33.26953125" style="59" customWidth="1"/>
    <col min="2" max="2" width="31.7265625" style="59" customWidth="1"/>
    <col min="3" max="3" width="50.453125" style="59" bestFit="1" customWidth="1"/>
    <col min="4" max="4" width="71.1796875" style="59" customWidth="1"/>
    <col min="5" max="5" width="21.90625" style="59" customWidth="1"/>
    <col min="6" max="6" width="35.08984375" style="59" customWidth="1"/>
    <col min="7" max="7" width="38.81640625" style="59" customWidth="1"/>
    <col min="8" max="8" width="36.36328125" style="59" customWidth="1"/>
    <col min="9" max="16384" width="9.1796875" style="59"/>
  </cols>
  <sheetData>
    <row r="1" spans="1:5" ht="18" x14ac:dyDescent="0.35">
      <c r="A1" s="58" t="s">
        <v>134</v>
      </c>
    </row>
    <row r="2" spans="1:5" ht="18" x14ac:dyDescent="0.35">
      <c r="A2" s="58" t="s">
        <v>135</v>
      </c>
    </row>
    <row r="4" spans="1:5" ht="18" x14ac:dyDescent="0.35">
      <c r="A4" s="60" t="s">
        <v>136</v>
      </c>
      <c r="B4" s="61"/>
      <c r="D4" s="60" t="s">
        <v>137</v>
      </c>
      <c r="E4" s="61"/>
    </row>
    <row r="5" spans="1:5" x14ac:dyDescent="0.35">
      <c r="A5" s="62" t="s">
        <v>138</v>
      </c>
      <c r="B5" s="62"/>
      <c r="D5" s="62" t="s">
        <v>139</v>
      </c>
      <c r="E5" s="62"/>
    </row>
    <row r="6" spans="1:5" x14ac:dyDescent="0.35">
      <c r="A6" s="62" t="s">
        <v>140</v>
      </c>
      <c r="B6" s="62"/>
      <c r="D6" s="62" t="s">
        <v>141</v>
      </c>
      <c r="E6" s="62"/>
    </row>
    <row r="7" spans="1:5" x14ac:dyDescent="0.35">
      <c r="A7" s="62" t="s">
        <v>142</v>
      </c>
      <c r="B7" s="62"/>
      <c r="D7" s="62" t="s">
        <v>143</v>
      </c>
      <c r="E7" s="62"/>
    </row>
    <row r="8" spans="1:5" x14ac:dyDescent="0.35">
      <c r="A8" s="62" t="s">
        <v>144</v>
      </c>
      <c r="B8" s="62"/>
    </row>
    <row r="9" spans="1:5" x14ac:dyDescent="0.35">
      <c r="A9" s="62" t="s">
        <v>145</v>
      </c>
      <c r="B9" s="62"/>
    </row>
    <row r="10" spans="1:5" x14ac:dyDescent="0.35">
      <c r="A10" s="62" t="s">
        <v>146</v>
      </c>
      <c r="B10" s="62"/>
    </row>
    <row r="13" spans="1:5" ht="18" x14ac:dyDescent="0.35">
      <c r="A13" s="60" t="s">
        <v>78</v>
      </c>
      <c r="B13" s="63" t="s">
        <v>147</v>
      </c>
      <c r="D13" s="64" t="s">
        <v>148</v>
      </c>
      <c r="E13" s="65" t="s">
        <v>149</v>
      </c>
    </row>
    <row r="14" spans="1:5" ht="36" customHeight="1" x14ac:dyDescent="0.35">
      <c r="A14" s="66" t="s">
        <v>150</v>
      </c>
      <c r="B14" s="67">
        <v>36</v>
      </c>
      <c r="D14" s="60" t="s">
        <v>151</v>
      </c>
      <c r="E14" s="68" t="s">
        <v>152</v>
      </c>
    </row>
    <row r="15" spans="1:5" ht="15.75" customHeight="1" x14ac:dyDescent="0.35">
      <c r="A15" s="60" t="s">
        <v>153</v>
      </c>
      <c r="B15" s="68" t="s">
        <v>154</v>
      </c>
    </row>
    <row r="18" spans="1:8" ht="18" x14ac:dyDescent="0.35">
      <c r="A18" s="58" t="s">
        <v>155</v>
      </c>
      <c r="B18" s="58" t="s">
        <v>46</v>
      </c>
      <c r="C18" s="58" t="s">
        <v>51</v>
      </c>
      <c r="D18" s="58" t="s">
        <v>92</v>
      </c>
      <c r="E18" s="58" t="s">
        <v>156</v>
      </c>
      <c r="F18" s="58" t="s">
        <v>157</v>
      </c>
      <c r="G18" s="58" t="s">
        <v>158</v>
      </c>
      <c r="H18" s="58" t="s">
        <v>159</v>
      </c>
    </row>
    <row r="19" spans="1:8" ht="59" customHeight="1" x14ac:dyDescent="0.35">
      <c r="A19" s="69" t="s">
        <v>164</v>
      </c>
      <c r="B19" s="70" t="s">
        <v>165</v>
      </c>
      <c r="C19" s="62" t="s">
        <v>96</v>
      </c>
      <c r="D19" s="71" t="str">
        <f>IF(C19="Threat &amp; Vulerability Management (TVM)", 'Data Source'!$D$14, IF(C19="Secure Endpoint Management (SEM)", 'Data Source'!$D$15, IF(C19="Cloud SaaS Security Management (CSM)",'Data Source'!$D$16, IF(C19="IT Asset Management (ITAM)",'Data Source'!$D$17, IF(C19="Multifactor Authentication (MFA)",'Data Source'!$D$18,IF(C19="Email Security Management (ESM)",'Data Source'!$D$19,IF(C19="DNS Security Management (DSM)",'Data Source'!$D$20,IF(C19="Security Awareness Training (SAT)",'Data Source'!$D$21,IF(C19="Mobile Threat Defense (MTD)",'Data Source'!$D$22,"Blank")))))))))</f>
        <v>Continuously identify and remediate vulnerabilities across your organization. Includes: 
Solution installation, configuration, assessment, and maintenance | Continuous vulnerability scanning |Risk management | Patch management | Remediation operations | Maintenance of the remediated status | Quarterly automated external network penetration assessments | Monthly executive reporting</v>
      </c>
      <c r="E19" s="62">
        <v>75</v>
      </c>
      <c r="F19" s="72">
        <f>IF(C19="Threat &amp; Vulerability Management (TVM)", 'Data Source'!H14, IF(C19="Secure Endpoint Management (SEM)", 'Data Source'!$H$15, IF(C19="Cloud SaaS Security Management (CSM)",'Data Source'!$H$16, IF(C19="IT Asset Management (ITAM)",'Data Source'!$H$17, IF(C19="Multifactor Authentication (MFA)",'Data Source'!$H$18,IF(C19="Email Security Management (ESM)",'Data Source'!$H$19, IF(C19="DNS Security Management (DSM)",'Data Source'!$H$20,IF(C19="Security Awareness Training (SAT)",'Data Source'!$H$21, IF(C19="Mobile Threat Defense (MTD)",'Data Source'!$H$22, "Blank")))))))))</f>
        <v>30</v>
      </c>
      <c r="G19" s="73">
        <f>F19*E19</f>
        <v>2250</v>
      </c>
      <c r="H19" s="73">
        <f>E19*F19*$B$14</f>
        <v>81000</v>
      </c>
    </row>
    <row r="20" spans="1:8" ht="56.5" customHeight="1" x14ac:dyDescent="0.35">
      <c r="A20" s="69" t="s">
        <v>164</v>
      </c>
      <c r="B20" s="70" t="s">
        <v>165</v>
      </c>
      <c r="C20" s="62" t="s">
        <v>63</v>
      </c>
      <c r="D20" s="71" t="str">
        <f>IF(C20="Threat &amp; Vulerability Management (TVM)", 'Data Source'!$D$14, IF(C20="Secure Endpoint Management (SEM)", 'Data Source'!$D$15, IF(C20="Cloud SaaS Security Management (CSM)",'Data Source'!$D$16, IF(C20="IT Asset Management (ITAM)",'Data Source'!$D$17, IF(C20="Multifactor Authentication (MFA)",'Data Source'!$D$18,IF(C20="Email Security Management (ESM)",'Data Source'!$D$19,IF(C20="DNS Security Management (DSM)",'Data Source'!$D$20,IF(C20="Security Awareness Training (SAT)",'Data Source'!$D$21,IF(C20="Mobile Threat Defense (MTD)",'Data Source'!$D$22,"Blank")))))))))</f>
        <v>Preemptively protect your users against Phishing,
Business Email Compromise (BEC), and Email supply chain
attacks. CYVATAR’S EMAIL SECURITY SOLUTION INCLUDES:
Installation, configuration, assessment, remediation, and continued maintenance
Enhanced native email security with deep integrations
Monthly executive report</v>
      </c>
      <c r="E20" s="62">
        <v>75</v>
      </c>
      <c r="F20" s="72">
        <f>IF(C20="Threat &amp; Vulerability Management (TVM)", 'Data Source'!H15, IF(C20="Secure Endpoint Management (SEM)", 'Data Source'!$H$15, IF(C20="Cloud SaaS Security Management (CSM)",'Data Source'!$H$16, IF(C20="IT Asset Management (ITAM)",'Data Source'!$H$17, IF(C20="Multifactor Authentication (MFA)",'Data Source'!$H$18,IF(C20="Email Security Management (ESM)",'Data Source'!$H$19, IF(C20="DNS Security Management (DSM)",'Data Source'!$H$20,IF(C20="Security Awareness Training (SAT)",'Data Source'!$H$21, IF(C20="Mobile Threat Defense (MTD)",'Data Source'!$H$22, "Blank")))))))))</f>
        <v>15</v>
      </c>
      <c r="G20" s="73">
        <f>F20*E20</f>
        <v>1125</v>
      </c>
      <c r="H20" s="73">
        <f>E20*F20*$B$14</f>
        <v>40500</v>
      </c>
    </row>
    <row r="21" spans="1:8" ht="81.5" customHeight="1" x14ac:dyDescent="0.35">
      <c r="A21" s="69" t="s">
        <v>164</v>
      </c>
      <c r="B21" s="70" t="s">
        <v>165</v>
      </c>
      <c r="C21" s="62" t="s">
        <v>62</v>
      </c>
      <c r="D21" s="71" t="str">
        <f>IF(C21="Threat &amp; Vulerability Management (TVM)", 'Data Source'!$D$14, IF(C21="Secure Endpoint Management (SEM)", 'Data Source'!$D$15, IF(C21="Cloud SaaS Security Management (CSM)",'Data Source'!$D$16, IF(C21="IT Asset Management (ITAM)",'Data Source'!$D$17, IF(C21="Multifactor Authentication (MFA)",'Data Source'!$D$18,IF(C21="Email Security Management (ESM)",'Data Source'!$D$19,IF(C21="DNS Security Management (DSM)",'Data Source'!$D$20,IF(C21="Security Awareness Training (SAT)",'Data Source'!$D$21,IF(C21="Mobile Threat Defense (MTD)",'Data Source'!$D$22,"Blank")))))))))</f>
        <v>Engaging security curriculum training courses for
organizations to adopt and instill cybersecurity into their culture.  INCLUDES: Engaging, self-service video content
Detailed reports to measure employee progress and compliance reports
Gamified learning such as phishing simulations to create a real-life experience
Simulated Phishing campaigns and custom content training
Monthly executive reporting</v>
      </c>
      <c r="E21" s="62">
        <v>75</v>
      </c>
      <c r="F21" s="72">
        <f>IF(C21="Threat &amp; Vulerability Management (TVM)", 'Data Source'!H16, IF(C21="Secure Endpoint Management (SEM)", 'Data Source'!$H$15, IF(C21="Cloud SaaS Security Management (CSM)",'Data Source'!$H$16, IF(C21="IT Asset Management (ITAM)",'Data Source'!$H$17, IF(C21="Multifactor Authentication (MFA)",'Data Source'!$H$18,IF(C21="Email Security Management (ESM)",'Data Source'!$H$19, IF(C21="DNS Security Management (DSM)",'Data Source'!$H$20,IF(C21="Security Awareness Training (SAT)",'Data Source'!$H$21, IF(C21="Mobile Threat Defense (MTD)",'Data Source'!$H$22, "Blank")))))))))</f>
        <v>5</v>
      </c>
      <c r="G21" s="73">
        <f>F21*E21</f>
        <v>375</v>
      </c>
      <c r="H21" s="73">
        <f>E21*F21*$B$14</f>
        <v>13500</v>
      </c>
    </row>
    <row r="22" spans="1:8" ht="81" customHeight="1" x14ac:dyDescent="0.35">
      <c r="A22" s="69" t="s">
        <v>54</v>
      </c>
      <c r="B22" s="62" t="s">
        <v>127</v>
      </c>
      <c r="C22" s="62" t="str">
        <f>B22</f>
        <v>Cyvatar Platform</v>
      </c>
      <c r="D22" s="71" t="str">
        <f>IF(B22="Cyvatar Platform", 'Data Source'!$D$23, IF(B22="Managed Service Package", 'Data Source'!$D$24, "Blank"))</f>
        <v xml:space="preserve">24/7 Access to Cyvatar Platform and Dashboards
RiskRecon powered by Mastercard: Gain essential insights that enable effective resource allocation and strategic planning, enhancing your security measures and positioning your business as a trustworthy partner
Security Policy Framework: Document the policies and controls available in the portal
Monthly External Scanning: Identifies external vulnerabilities on a monthly basis
Security Assessments: Dynamic security assessment in the platform to model security requirements and map out the best fit for Security Solutions
</v>
      </c>
      <c r="E22" s="74"/>
      <c r="F22" s="72" t="s">
        <v>131</v>
      </c>
      <c r="G22" s="72" t="s">
        <v>131</v>
      </c>
      <c r="H22" s="72" t="s">
        <v>131</v>
      </c>
    </row>
    <row r="23" spans="1:8" ht="61.5" customHeight="1" x14ac:dyDescent="0.35">
      <c r="A23" s="69" t="s">
        <v>54</v>
      </c>
      <c r="B23" s="70" t="s">
        <v>100</v>
      </c>
      <c r="C23" s="75" t="str">
        <f>B23</f>
        <v>Managed Service Package</v>
      </c>
      <c r="D23" s="71" t="str">
        <f>IF(B23="Cyvatar Platform", 'Data Source'!$D$23, IF(B23="Managed Service Package", 'Data Source'!$D$24, "Blank"))</f>
        <v xml:space="preserve">Designated Customer Service Representative
24/7 Ongoing Maintenance and Support
Installation and Configuration of Solutions 
Assessment and Remediation of Security Gaps 
Monthly Executive Reporting
</v>
      </c>
      <c r="E23" s="74"/>
      <c r="F23" s="65" t="s">
        <v>131</v>
      </c>
      <c r="G23" s="74" t="s">
        <v>131</v>
      </c>
      <c r="H23" s="74" t="s">
        <v>131</v>
      </c>
    </row>
    <row r="24" spans="1:8" ht="18" x14ac:dyDescent="0.35">
      <c r="D24" s="64" t="s">
        <v>166</v>
      </c>
      <c r="E24" s="76"/>
      <c r="F24" s="77"/>
      <c r="G24" s="77">
        <f>SUM(G19:G21)</f>
        <v>3750</v>
      </c>
      <c r="H24" s="77">
        <f>SUM(H19:H21)</f>
        <v>135000</v>
      </c>
    </row>
    <row r="25" spans="1:8" ht="18" x14ac:dyDescent="0.35">
      <c r="D25" s="60" t="s">
        <v>77</v>
      </c>
      <c r="E25" s="78"/>
      <c r="F25" s="78"/>
      <c r="G25" s="79">
        <f>SUM(F33:F35)</f>
        <v>0.23</v>
      </c>
      <c r="H25" s="79">
        <f>G25</f>
        <v>0.23</v>
      </c>
    </row>
    <row r="26" spans="1:8" ht="18" x14ac:dyDescent="0.35">
      <c r="D26" s="60" t="s">
        <v>167</v>
      </c>
      <c r="E26" s="78">
        <f>E24</f>
        <v>0</v>
      </c>
      <c r="F26" s="78"/>
      <c r="G26" s="80">
        <f>G24*(1-G25)</f>
        <v>2887.5</v>
      </c>
      <c r="H26" s="80">
        <f>H24*(1-G25)</f>
        <v>103950</v>
      </c>
    </row>
    <row r="33" spans="4:6" ht="18" x14ac:dyDescent="0.35">
      <c r="D33" s="116" t="s">
        <v>77</v>
      </c>
      <c r="E33" s="81" t="s">
        <v>78</v>
      </c>
      <c r="F33" s="82">
        <f>IF(AND(B19="Custom", B13="250-500 employees"),'Resale Discounts'!F13,IF(AND(B19="Custom", B13="500-1500 employees"),'Resale Discounts'!F14,"No Match"))</f>
        <v>0.1</v>
      </c>
    </row>
    <row r="34" spans="4:6" ht="18" x14ac:dyDescent="0.35">
      <c r="D34" s="117"/>
      <c r="E34" s="83" t="s">
        <v>72</v>
      </c>
      <c r="F34" s="84">
        <f>IF(B14=12, 'Resale Discounts'!C17, IF(B14=24, 'Resale Discounts'!C18, IF(B14=36,'Resale Discounts'!C19, "No Match")))</f>
        <v>0.03</v>
      </c>
    </row>
    <row r="35" spans="4:6" ht="36" x14ac:dyDescent="0.35">
      <c r="D35" s="118"/>
      <c r="E35" s="122" t="s">
        <v>168</v>
      </c>
      <c r="F35" s="85">
        <f>IF(B15="Monthly", 'Resale Discounts'!C17, IF(B15="Upfront Annual", 'Resale Discounts'!C21,"No Match"))</f>
        <v>0.1</v>
      </c>
    </row>
  </sheetData>
  <mergeCells count="1">
    <mergeCell ref="D33:D35"/>
  </mergeCell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AB87913E-4B75-4FC8-864F-E9C68587850A}">
          <x14:formula1>
            <xm:f>'Data Source'!$B$14:$B$22</xm:f>
          </x14:formula1>
          <xm:sqref>C19:C21</xm:sqref>
        </x14:dataValidation>
        <x14:dataValidation type="list" allowBlank="1" showInputMessage="1" showErrorMessage="1" xr:uid="{3FC2BCAD-3965-4113-B81A-9A79D553FBFC}">
          <x14:formula1>
            <xm:f>'Data Source'!$F$2:$F$3</xm:f>
          </x14:formula1>
          <xm:sqref>B22:B23</xm:sqref>
        </x14:dataValidation>
        <x14:dataValidation type="list" allowBlank="1" showInputMessage="1" showErrorMessage="1" xr:uid="{37F3FAD6-3A74-4FDE-949A-A3B6ABF4FBBA}">
          <x14:formula1>
            <xm:f>'Data Source'!$C$2:$C$5</xm:f>
          </x14:formula1>
          <xm:sqref>B13</xm:sqref>
        </x14:dataValidation>
        <x14:dataValidation type="list" allowBlank="1" showInputMessage="1" showErrorMessage="1" xr:uid="{D27AAC3E-D376-4CFB-A26C-27994C4C7F28}">
          <x14:formula1>
            <xm:f>'Data Source'!$B$2:$B$3</xm:f>
          </x14:formula1>
          <xm:sqref>B15</xm:sqref>
        </x14:dataValidation>
        <x14:dataValidation type="list" allowBlank="1" showInputMessage="1" showErrorMessage="1" xr:uid="{43D0D6C9-1136-4B01-98F5-A8CD33A9B727}">
          <x14:formula1>
            <xm:f>'Data Source'!$A$2:$A$4</xm:f>
          </x14:formula1>
          <xm:sqref>B14</xm:sqref>
        </x14:dataValidation>
        <x14:dataValidation type="list" allowBlank="1" showInputMessage="1" showErrorMessage="1" xr:uid="{032157CA-77BD-4DB1-A067-18274CC383A8}">
          <x14:formula1>
            <xm:f>'Data Source'!$E$2:$E$6</xm:f>
          </x14:formula1>
          <xm:sqref>B19:B21</xm:sqref>
        </x14:dataValidation>
        <x14:dataValidation type="list" allowBlank="1" showInputMessage="1" showErrorMessage="1" xr:uid="{6B4C2F8D-04ED-4D9F-959A-124B57F6E72E}">
          <x14:formula1>
            <xm:f>'Data Source'!$D$2:$D$5</xm:f>
          </x14:formula1>
          <xm:sqref>A19:A23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07B21-0070-4EF8-890E-99B0A99028B3}">
  <dimension ref="A1:I26"/>
  <sheetViews>
    <sheetView workbookViewId="0">
      <selection activeCell="D30" sqref="D30"/>
    </sheetView>
  </sheetViews>
  <sheetFormatPr defaultColWidth="17.453125" defaultRowHeight="21.75" customHeight="1" x14ac:dyDescent="0.35"/>
  <cols>
    <col min="1" max="1" width="17.453125" style="7"/>
    <col min="2" max="2" width="38.7265625" style="7" customWidth="1"/>
    <col min="3" max="3" width="36.54296875" style="7" bestFit="1" customWidth="1"/>
    <col min="4" max="4" width="46.7265625" style="7" customWidth="1"/>
    <col min="5" max="5" width="26.453125" style="7" customWidth="1"/>
    <col min="6" max="6" width="23" style="7" bestFit="1" customWidth="1"/>
    <col min="7" max="7" width="17.7265625" style="7" bestFit="1" customWidth="1"/>
    <col min="8" max="9" width="18.453125" style="7" customWidth="1"/>
    <col min="10" max="10" width="36.54296875" style="7" bestFit="1" customWidth="1"/>
    <col min="11" max="16384" width="17.453125" style="7"/>
  </cols>
  <sheetData>
    <row r="1" spans="1:9" ht="21.75" customHeight="1" x14ac:dyDescent="0.35">
      <c r="A1" s="8" t="s">
        <v>169</v>
      </c>
      <c r="B1" s="8" t="s">
        <v>170</v>
      </c>
      <c r="C1" s="8" t="s">
        <v>171</v>
      </c>
      <c r="D1" s="8" t="s">
        <v>155</v>
      </c>
      <c r="E1" s="8" t="s">
        <v>172</v>
      </c>
      <c r="F1" s="8" t="s">
        <v>54</v>
      </c>
      <c r="G1" s="8" t="s">
        <v>173</v>
      </c>
    </row>
    <row r="2" spans="1:9" ht="21.75" customHeight="1" x14ac:dyDescent="0.35">
      <c r="A2" s="7">
        <v>12</v>
      </c>
      <c r="B2" s="7" t="s">
        <v>174</v>
      </c>
      <c r="C2" s="7" t="s">
        <v>175</v>
      </c>
      <c r="D2" s="6" t="s">
        <v>160</v>
      </c>
      <c r="E2" s="7" t="s">
        <v>47</v>
      </c>
      <c r="F2" s="7" t="s">
        <v>127</v>
      </c>
      <c r="G2" s="7" t="s">
        <v>176</v>
      </c>
    </row>
    <row r="3" spans="1:9" ht="21.75" customHeight="1" x14ac:dyDescent="0.35">
      <c r="A3" s="7">
        <v>24</v>
      </c>
      <c r="B3" s="7" t="s">
        <v>154</v>
      </c>
      <c r="C3" s="7" t="s">
        <v>177</v>
      </c>
      <c r="D3" s="7" t="s">
        <v>162</v>
      </c>
      <c r="E3" s="7" t="s">
        <v>163</v>
      </c>
      <c r="F3" s="7" t="s">
        <v>100</v>
      </c>
      <c r="G3" s="7" t="s">
        <v>178</v>
      </c>
    </row>
    <row r="4" spans="1:9" ht="21.75" customHeight="1" x14ac:dyDescent="0.35">
      <c r="A4" s="7">
        <v>36</v>
      </c>
      <c r="C4" s="7" t="s">
        <v>147</v>
      </c>
      <c r="D4" s="7" t="s">
        <v>54</v>
      </c>
      <c r="E4" s="7" t="s">
        <v>49</v>
      </c>
      <c r="G4" s="7" t="s">
        <v>179</v>
      </c>
    </row>
    <row r="5" spans="1:9" ht="21.75" customHeight="1" x14ac:dyDescent="0.35">
      <c r="C5" s="7" t="s">
        <v>180</v>
      </c>
      <c r="D5" s="7" t="s">
        <v>164</v>
      </c>
      <c r="E5" s="7" t="s">
        <v>161</v>
      </c>
      <c r="G5" s="7" t="s">
        <v>181</v>
      </c>
    </row>
    <row r="6" spans="1:9" ht="21.75" customHeight="1" x14ac:dyDescent="0.35">
      <c r="E6" s="7" t="s">
        <v>165</v>
      </c>
    </row>
    <row r="9" spans="1:9" s="8" customFormat="1" ht="21.75" customHeight="1" x14ac:dyDescent="0.35">
      <c r="A9" s="15" t="s">
        <v>155</v>
      </c>
      <c r="B9" s="15" t="s">
        <v>91</v>
      </c>
      <c r="C9" s="15" t="s">
        <v>51</v>
      </c>
      <c r="D9" s="15" t="s">
        <v>92</v>
      </c>
      <c r="E9" s="15" t="s">
        <v>93</v>
      </c>
      <c r="F9" s="15" t="s">
        <v>54</v>
      </c>
      <c r="G9" s="15" t="s">
        <v>182</v>
      </c>
      <c r="H9" s="15" t="s">
        <v>94</v>
      </c>
      <c r="I9" s="15" t="s">
        <v>95</v>
      </c>
    </row>
    <row r="10" spans="1:9" s="38" customFormat="1" ht="15.75" customHeight="1" x14ac:dyDescent="0.35">
      <c r="A10" s="35" t="s">
        <v>183</v>
      </c>
      <c r="B10" s="12" t="s">
        <v>184</v>
      </c>
      <c r="C10" s="12" t="s">
        <v>185</v>
      </c>
      <c r="D10" s="12" t="s">
        <v>186</v>
      </c>
      <c r="E10" s="35" t="s">
        <v>187</v>
      </c>
      <c r="F10" s="35" t="s">
        <v>100</v>
      </c>
      <c r="G10" s="35">
        <v>5</v>
      </c>
      <c r="H10" s="36">
        <v>25</v>
      </c>
      <c r="I10" s="37">
        <v>22.5</v>
      </c>
    </row>
    <row r="11" spans="1:9" ht="15.75" customHeight="1" x14ac:dyDescent="0.35">
      <c r="A11" s="9" t="s">
        <v>183</v>
      </c>
      <c r="B11" s="9" t="s">
        <v>163</v>
      </c>
      <c r="C11" s="10" t="s">
        <v>188</v>
      </c>
      <c r="D11" s="10" t="s">
        <v>189</v>
      </c>
      <c r="E11" s="9" t="s">
        <v>187</v>
      </c>
      <c r="F11" s="9" t="s">
        <v>100</v>
      </c>
      <c r="G11" s="9">
        <v>5</v>
      </c>
      <c r="H11" s="13">
        <v>60</v>
      </c>
      <c r="I11" s="14">
        <f>H11*0.9</f>
        <v>54</v>
      </c>
    </row>
    <row r="12" spans="1:9" ht="15.75" customHeight="1" x14ac:dyDescent="0.35">
      <c r="A12" s="9" t="s">
        <v>183</v>
      </c>
      <c r="B12" s="9" t="s">
        <v>190</v>
      </c>
      <c r="C12" s="10" t="s">
        <v>191</v>
      </c>
      <c r="D12" s="10" t="s">
        <v>192</v>
      </c>
      <c r="E12" s="9" t="s">
        <v>187</v>
      </c>
      <c r="F12" s="9" t="s">
        <v>100</v>
      </c>
      <c r="G12" s="9">
        <v>25</v>
      </c>
      <c r="H12" s="13">
        <v>95</v>
      </c>
      <c r="I12" s="14">
        <f>H12*0.9</f>
        <v>85.5</v>
      </c>
    </row>
    <row r="13" spans="1:9" ht="15.75" customHeight="1" x14ac:dyDescent="0.35">
      <c r="A13" s="9" t="s">
        <v>162</v>
      </c>
      <c r="B13" s="9" t="s">
        <v>161</v>
      </c>
      <c r="C13" s="10" t="s">
        <v>193</v>
      </c>
      <c r="D13" s="10" t="s">
        <v>194</v>
      </c>
      <c r="E13" s="9" t="s">
        <v>187</v>
      </c>
      <c r="F13" s="9" t="s">
        <v>100</v>
      </c>
      <c r="G13" s="9">
        <v>25</v>
      </c>
      <c r="H13" s="13">
        <v>125</v>
      </c>
      <c r="I13" s="14">
        <f>H13*0.9</f>
        <v>112.5</v>
      </c>
    </row>
    <row r="14" spans="1:9" ht="15.75" customHeight="1" x14ac:dyDescent="0.35">
      <c r="A14" s="9" t="s">
        <v>195</v>
      </c>
      <c r="B14" s="9" t="s">
        <v>96</v>
      </c>
      <c r="C14" s="9" t="s">
        <v>97</v>
      </c>
      <c r="D14" s="12" t="s">
        <v>98</v>
      </c>
      <c r="E14" s="9" t="s">
        <v>99</v>
      </c>
      <c r="F14" s="9" t="s">
        <v>100</v>
      </c>
      <c r="G14" s="9">
        <v>100</v>
      </c>
      <c r="H14" s="13">
        <v>30</v>
      </c>
      <c r="I14" s="13">
        <v>30</v>
      </c>
    </row>
    <row r="15" spans="1:9" ht="15.75" customHeight="1" x14ac:dyDescent="0.35">
      <c r="A15" s="9" t="s">
        <v>195</v>
      </c>
      <c r="B15" s="9" t="s">
        <v>59</v>
      </c>
      <c r="C15" s="9" t="s">
        <v>101</v>
      </c>
      <c r="D15" s="12" t="s">
        <v>102</v>
      </c>
      <c r="E15" s="9" t="s">
        <v>103</v>
      </c>
      <c r="F15" s="9" t="s">
        <v>100</v>
      </c>
      <c r="G15" s="9">
        <v>100</v>
      </c>
      <c r="H15" s="13">
        <v>30</v>
      </c>
      <c r="I15" s="13">
        <v>30</v>
      </c>
    </row>
    <row r="16" spans="1:9" ht="15.75" customHeight="1" x14ac:dyDescent="0.35">
      <c r="A16" s="9" t="s">
        <v>195</v>
      </c>
      <c r="B16" s="9" t="s">
        <v>104</v>
      </c>
      <c r="C16" s="9" t="s">
        <v>105</v>
      </c>
      <c r="D16" s="12" t="s">
        <v>106</v>
      </c>
      <c r="E16" s="9" t="s">
        <v>107</v>
      </c>
      <c r="F16" s="9" t="s">
        <v>100</v>
      </c>
      <c r="G16" s="9">
        <v>100</v>
      </c>
      <c r="H16" s="13">
        <v>15</v>
      </c>
      <c r="I16" s="13">
        <v>15</v>
      </c>
    </row>
    <row r="17" spans="1:9" ht="15.75" customHeight="1" x14ac:dyDescent="0.35">
      <c r="A17" s="9" t="s">
        <v>195</v>
      </c>
      <c r="B17" s="9" t="s">
        <v>108</v>
      </c>
      <c r="C17" s="9" t="s">
        <v>109</v>
      </c>
      <c r="D17" s="12" t="s">
        <v>110</v>
      </c>
      <c r="E17" s="9" t="s">
        <v>111</v>
      </c>
      <c r="F17" s="9" t="s">
        <v>100</v>
      </c>
      <c r="G17" s="9">
        <v>100</v>
      </c>
      <c r="H17" s="13">
        <v>15</v>
      </c>
      <c r="I17" s="13">
        <v>15</v>
      </c>
    </row>
    <row r="18" spans="1:9" ht="15.75" customHeight="1" x14ac:dyDescent="0.35">
      <c r="A18" s="9" t="s">
        <v>195</v>
      </c>
      <c r="B18" s="9" t="s">
        <v>112</v>
      </c>
      <c r="C18" s="9" t="s">
        <v>113</v>
      </c>
      <c r="D18" s="12" t="s">
        <v>114</v>
      </c>
      <c r="E18" s="9" t="s">
        <v>115</v>
      </c>
      <c r="F18" s="9" t="s">
        <v>100</v>
      </c>
      <c r="G18" s="9">
        <v>100</v>
      </c>
      <c r="H18" s="13">
        <v>30</v>
      </c>
      <c r="I18" s="13">
        <v>30</v>
      </c>
    </row>
    <row r="19" spans="1:9" ht="15.75" customHeight="1" x14ac:dyDescent="0.35">
      <c r="A19" s="9" t="s">
        <v>195</v>
      </c>
      <c r="B19" s="9" t="s">
        <v>63</v>
      </c>
      <c r="C19" s="9" t="s">
        <v>116</v>
      </c>
      <c r="D19" s="12" t="s">
        <v>117</v>
      </c>
      <c r="E19" s="9" t="s">
        <v>118</v>
      </c>
      <c r="F19" s="9" t="s">
        <v>100</v>
      </c>
      <c r="G19" s="9">
        <v>100</v>
      </c>
      <c r="H19" s="13">
        <v>15</v>
      </c>
      <c r="I19" s="13">
        <v>15</v>
      </c>
    </row>
    <row r="20" spans="1:9" ht="15.75" customHeight="1" x14ac:dyDescent="0.35">
      <c r="A20" s="9" t="s">
        <v>195</v>
      </c>
      <c r="B20" s="9" t="s">
        <v>60</v>
      </c>
      <c r="C20" s="9" t="s">
        <v>119</v>
      </c>
      <c r="D20" s="12" t="s">
        <v>196</v>
      </c>
      <c r="E20" s="9" t="s">
        <v>120</v>
      </c>
      <c r="F20" s="9" t="s">
        <v>100</v>
      </c>
      <c r="G20" s="9">
        <v>100</v>
      </c>
      <c r="H20" s="13">
        <v>15</v>
      </c>
      <c r="I20" s="13">
        <v>15</v>
      </c>
    </row>
    <row r="21" spans="1:9" ht="15.75" customHeight="1" x14ac:dyDescent="0.35">
      <c r="A21" s="9" t="s">
        <v>195</v>
      </c>
      <c r="B21" s="9" t="s">
        <v>62</v>
      </c>
      <c r="C21" s="9" t="s">
        <v>121</v>
      </c>
      <c r="D21" s="12" t="s">
        <v>122</v>
      </c>
      <c r="E21" s="9" t="s">
        <v>123</v>
      </c>
      <c r="F21" s="9" t="s">
        <v>100</v>
      </c>
      <c r="G21" s="9">
        <v>100</v>
      </c>
      <c r="H21" s="13">
        <v>5</v>
      </c>
      <c r="I21" s="13">
        <v>5</v>
      </c>
    </row>
    <row r="22" spans="1:9" ht="15.75" customHeight="1" x14ac:dyDescent="0.35">
      <c r="A22" s="32" t="s">
        <v>195</v>
      </c>
      <c r="B22" s="32" t="s">
        <v>124</v>
      </c>
      <c r="C22" s="32" t="s">
        <v>125</v>
      </c>
      <c r="D22" s="106" t="s">
        <v>197</v>
      </c>
      <c r="E22" s="32" t="s">
        <v>126</v>
      </c>
      <c r="F22" s="32" t="s">
        <v>100</v>
      </c>
      <c r="G22" s="32">
        <v>100</v>
      </c>
      <c r="H22" s="33">
        <v>5</v>
      </c>
      <c r="I22" s="33">
        <v>5</v>
      </c>
    </row>
    <row r="23" spans="1:9" ht="15.75" customHeight="1" x14ac:dyDescent="0.35">
      <c r="A23" s="9" t="s">
        <v>54</v>
      </c>
      <c r="B23" s="9" t="s">
        <v>127</v>
      </c>
      <c r="C23" s="9" t="s">
        <v>127</v>
      </c>
      <c r="D23" s="107" t="s">
        <v>128</v>
      </c>
      <c r="E23" s="9" t="s">
        <v>129</v>
      </c>
      <c r="F23" s="9" t="s">
        <v>130</v>
      </c>
      <c r="G23" s="9">
        <v>1</v>
      </c>
      <c r="H23" s="34" t="s">
        <v>131</v>
      </c>
      <c r="I23" s="34" t="s">
        <v>131</v>
      </c>
    </row>
    <row r="24" spans="1:9" ht="15.75" customHeight="1" x14ac:dyDescent="0.35">
      <c r="A24" s="9" t="s">
        <v>54</v>
      </c>
      <c r="B24" s="9" t="s">
        <v>100</v>
      </c>
      <c r="C24" s="9" t="s">
        <v>132</v>
      </c>
      <c r="D24" s="12" t="s">
        <v>133</v>
      </c>
      <c r="E24" s="9" t="s">
        <v>129</v>
      </c>
      <c r="F24" s="9" t="s">
        <v>100</v>
      </c>
      <c r="G24" s="9">
        <v>1</v>
      </c>
      <c r="H24" s="34" t="s">
        <v>131</v>
      </c>
      <c r="I24" s="34" t="s">
        <v>131</v>
      </c>
    </row>
    <row r="26" spans="1:9" ht="21.75" customHeight="1" x14ac:dyDescent="0.35">
      <c r="B26" s="11"/>
      <c r="C26" s="39"/>
      <c r="D26" s="11"/>
      <c r="E26" s="11"/>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56AE3A5A59294BA0A751D20523D8C8" ma:contentTypeVersion="20" ma:contentTypeDescription="Create a new document." ma:contentTypeScope="" ma:versionID="80f4ae31ffc8020b0374a863f519f0a8">
  <xsd:schema xmlns:xsd="http://www.w3.org/2001/XMLSchema" xmlns:xs="http://www.w3.org/2001/XMLSchema" xmlns:p="http://schemas.microsoft.com/office/2006/metadata/properties" xmlns:ns1="http://schemas.microsoft.com/sharepoint/v3" xmlns:ns2="291e52f4-abf4-4fa6-8a5f-407834b66315" xmlns:ns3="affe3ce9-dc3e-4dc4-85f3-a0dbe3347e69" targetNamespace="http://schemas.microsoft.com/office/2006/metadata/properties" ma:root="true" ma:fieldsID="d2b59b4927a4790f47625389c9f872d0" ns1:_="" ns2:_="" ns3:_="">
    <xsd:import namespace="http://schemas.microsoft.com/sharepoint/v3"/>
    <xsd:import namespace="291e52f4-abf4-4fa6-8a5f-407834b66315"/>
    <xsd:import namespace="affe3ce9-dc3e-4dc4-85f3-a0dbe3347e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1e52f4-abf4-4fa6-8a5f-407834b66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701fbf9-1742-4c36-9ff2-5a15a35ff2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fe3ce9-dc3e-4dc4-85f3-a0dbe3347e6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2037193-75b7-4ce5-9f0a-95aba26a9f1a}" ma:internalName="TaxCatchAll" ma:showField="CatchAllData" ma:web="affe3ce9-dc3e-4dc4-85f3-a0dbe3347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291e52f4-abf4-4fa6-8a5f-407834b66315">
      <Terms xmlns="http://schemas.microsoft.com/office/infopath/2007/PartnerControls"/>
    </lcf76f155ced4ddcb4097134ff3c332f>
    <_ip_UnifiedCompliancePolicyProperties xmlns="http://schemas.microsoft.com/sharepoint/v3" xsi:nil="true"/>
    <TaxCatchAll xmlns="affe3ce9-dc3e-4dc4-85f3-a0dbe3347e69" xsi:nil="true"/>
  </documentManagement>
</p:properties>
</file>

<file path=customXml/itemProps1.xml><?xml version="1.0" encoding="utf-8"?>
<ds:datastoreItem xmlns:ds="http://schemas.openxmlformats.org/officeDocument/2006/customXml" ds:itemID="{187C15F6-A602-4880-B90C-0D97CF2A4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1e52f4-abf4-4fa6-8a5f-407834b66315"/>
    <ds:schemaRef ds:uri="affe3ce9-dc3e-4dc4-85f3-a0dbe3347e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B54E19-A2AE-444F-804D-38E347BF894A}">
  <ds:schemaRefs>
    <ds:schemaRef ds:uri="http://schemas.microsoft.com/sharepoint/v3/contenttype/forms"/>
  </ds:schemaRefs>
</ds:datastoreItem>
</file>

<file path=customXml/itemProps3.xml><?xml version="1.0" encoding="utf-8"?>
<ds:datastoreItem xmlns:ds="http://schemas.openxmlformats.org/officeDocument/2006/customXml" ds:itemID="{F1ED1DA6-CDA4-4604-8475-FB996DC6050D}">
  <ds:schemaRefs>
    <ds:schemaRef ds:uri="http://schemas.microsoft.com/office/2006/metadata/properties"/>
    <ds:schemaRef ds:uri="http://schemas.microsoft.com/office/infopath/2007/PartnerControls"/>
    <ds:schemaRef ds:uri="http://schemas.microsoft.com/sharepoint/v3"/>
    <ds:schemaRef ds:uri="291e52f4-abf4-4fa6-8a5f-407834b66315"/>
    <ds:schemaRef ds:uri="affe3ce9-dc3e-4dc4-85f3-a0dbe3347e6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Proposal Submission Process</vt:lpstr>
      <vt:lpstr>Cyvatar Packages H1 2025</vt:lpstr>
      <vt:lpstr>Resale Discounts</vt:lpstr>
      <vt:lpstr>Cyvatar Solutions Summary Table</vt:lpstr>
      <vt:lpstr>Proposal Standard or Exc. Packs</vt:lpstr>
      <vt:lpstr>Proposal Custom Packs</vt:lpstr>
      <vt:lpstr>Data Source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Alise Barron</cp:lastModifiedBy>
  <cp:revision/>
  <dcterms:created xsi:type="dcterms:W3CDTF">2024-07-31T15:45:47Z</dcterms:created>
  <dcterms:modified xsi:type="dcterms:W3CDTF">2025-04-25T21:21:53Z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0x010100A656AE3A5A59294BA0A751D20523D8C8</vt:lpwstr>
  </property>
  <property fmtid="{D5CDD505-2E9C-101B-9397-08002B2CF9AE}" pid="3" name="MediaServiceImageTags">
    <vt:lpwstr/>
  </property>
</Properties>
</file>